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6915" tabRatio="758" activeTab="0"/>
  </bookViews>
  <sheets>
    <sheet name=" قائمة الموارد المالية" sheetId="1" r:id="rId1"/>
    <sheet name="بيان ت مداخيل التسيير " sheetId="2" r:id="rId2"/>
    <sheet name="بيان ت م تجهيز مداخيل" sheetId="3" r:id="rId3"/>
    <sheet name="بيان -ت -حسابات خ مداخيل" sheetId="4" r:id="rId4"/>
    <sheet name=" بيان تنفيد مصاريف التسيير" sheetId="5" r:id="rId5"/>
    <sheet name=" بيان تنفيد مصاريف التجهيز " sheetId="6" r:id="rId6"/>
    <sheet name="بيان تنفيد مصاريف ح, الخصوصية " sheetId="7" r:id="rId7"/>
    <sheet name="قائمة مصاريف التسيير" sheetId="8" r:id="rId8"/>
    <sheet name="قائمة مصاريف التجهيز" sheetId="9" r:id="rId9"/>
    <sheet name="بيان  الحسابات خ المصاريف" sheetId="10" r:id="rId10"/>
    <sheet name="قائمة القروض" sheetId="11" r:id="rId11"/>
    <sheet name="الاعانات والمنح المالية" sheetId="12" r:id="rId12"/>
    <sheet name="بيان الميزانيات الملحقة" sheetId="13" r:id="rId13"/>
    <sheet name="حصر النتيجة العامة (المداخيل)" sheetId="14" r:id="rId14"/>
    <sheet name="حصرالنتيجة العامة(جدول تركيبي)" sheetId="15" r:id="rId15"/>
    <sheet name="حصر النتيجة العامة  (المصاريف)" sheetId="16" r:id="rId16"/>
  </sheets>
  <definedNames/>
  <calcPr fullCalcOnLoad="1"/>
</workbook>
</file>

<file path=xl/sharedStrings.xml><?xml version="1.0" encoding="utf-8"?>
<sst xmlns="http://schemas.openxmlformats.org/spreadsheetml/2006/main" count="3118" uniqueCount="1185">
  <si>
    <t>الأرقام الترتيبية لفصول الميزانية أو الحساب</t>
  </si>
  <si>
    <t xml:space="preserve">بيان بنود الميزانية أو الحسابات الخصوصية </t>
  </si>
  <si>
    <t xml:space="preserve">الإعتمادات المفتوحة مع التغييرات المدخلة عليها خلال السنة </t>
  </si>
  <si>
    <t xml:space="preserve">الإعتماد الأصلي </t>
  </si>
  <si>
    <t xml:space="preserve">الزيادة أو النقصان </t>
  </si>
  <si>
    <t>الإعتماد النهائي</t>
  </si>
  <si>
    <t xml:space="preserve">النفقات الملتزم بها </t>
  </si>
  <si>
    <t>أوامر الأداء الصادرة و المؤشر عليها</t>
  </si>
  <si>
    <t>الإعتمادات الواجب ترحيلها</t>
  </si>
  <si>
    <t xml:space="preserve">الإعتمادات الملغات </t>
  </si>
  <si>
    <t>تعويضات للرئيس ولذوي الحق من المستشارين</t>
  </si>
  <si>
    <t xml:space="preserve"> مصاريف نقل الرئيس والمستشارين داخل المملكة</t>
  </si>
  <si>
    <t xml:space="preserve"> مصاريف نقل الرئيس والمستشارين بالخارج</t>
  </si>
  <si>
    <t xml:space="preserve"> مصاريف تنقل الرئيس و المستشارين داخل المملكة</t>
  </si>
  <si>
    <t xml:space="preserve"> مصاريف المهمة بالخارج للرئيس و المستشارين</t>
  </si>
  <si>
    <t xml:space="preserve"> مصاريف تامين الأعضاء</t>
  </si>
  <si>
    <t xml:space="preserve"> شراء عتاد صغير للتزيين</t>
  </si>
  <si>
    <t xml:space="preserve"> اكتراء عتاد الحفلات</t>
  </si>
  <si>
    <t xml:space="preserve"> شراء التحف الفنية و الهدايا لتسليم الجوائز</t>
  </si>
  <si>
    <t xml:space="preserve"> اشتراك في الجرائد الرسمية و الجرائد و المجلات</t>
  </si>
  <si>
    <t xml:space="preserve"> شراء وثائق مختلفة</t>
  </si>
  <si>
    <t xml:space="preserve"> الرواتب و التعويضات القارة للموظفين الرسميين و مثلائهم</t>
  </si>
  <si>
    <t xml:space="preserve"> أجور الأعوان العرضيين</t>
  </si>
  <si>
    <t xml:space="preserve"> تعويضات عن الأشغال الإضافية</t>
  </si>
  <si>
    <t xml:space="preserve"> تعويضات عن الصندوق </t>
  </si>
  <si>
    <t xml:space="preserve"> التعويضات عن الأشغال الشاقة و الموسخة</t>
  </si>
  <si>
    <t xml:space="preserve"> مساهمة أرباب العمل في الصندوق المغربي للتقاعد</t>
  </si>
  <si>
    <t xml:space="preserve"> المساهمات في منظمات الاحتياط الاجتماعي</t>
  </si>
  <si>
    <t xml:space="preserve">التعويض عن الولادة </t>
  </si>
  <si>
    <t xml:space="preserve"> تامين اليد العاملة</t>
  </si>
  <si>
    <t>لباس الأعوان المستحقين</t>
  </si>
  <si>
    <t>اكتراء بنايات إدارية</t>
  </si>
  <si>
    <t xml:space="preserve"> اكتراء أراضي</t>
  </si>
  <si>
    <t xml:space="preserve"> اكتراء آليات النقل</t>
  </si>
  <si>
    <t xml:space="preserve"> الصيانة و الإصلاح الاعتيادي للعتاد المعلوماتي</t>
  </si>
  <si>
    <t xml:space="preserve"> الصيانة الاعتيادية لشبكة الهاتف و الماء و الكهرباء</t>
  </si>
  <si>
    <t>الصيانة الإعتيادية للعتاد التقني</t>
  </si>
  <si>
    <t xml:space="preserve"> لوازم المكتب ، مواد الطباعة ، أوراق و مطبوعات </t>
  </si>
  <si>
    <t xml:space="preserve"> لوازم العتاد التقني و المعلوماتي </t>
  </si>
  <si>
    <t xml:space="preserve"> قطع الغيار و القطع المطاطية للسيارات و الآليات</t>
  </si>
  <si>
    <t xml:space="preserve"> صيانة و إصلاح السيارات و الآليات والدراجات</t>
  </si>
  <si>
    <t xml:space="preserve"> مصاريف تامين السيارات و الآليات والدراجات</t>
  </si>
  <si>
    <t>99,90/30/10</t>
  </si>
  <si>
    <t xml:space="preserve"> شراء المواد الخام من المقالع</t>
  </si>
  <si>
    <t xml:space="preserve"> شراء الإسمنت و الأرصفة و الزليج</t>
  </si>
  <si>
    <t xml:space="preserve"> شراء الصباغة </t>
  </si>
  <si>
    <t xml:space="preserve"> شراء اللوازم الصحية و مواد الترصيص</t>
  </si>
  <si>
    <t xml:space="preserve"> شراء العتاد الكهربائي الصغير</t>
  </si>
  <si>
    <t xml:space="preserve"> شراء الزفت </t>
  </si>
  <si>
    <t xml:space="preserve"> شراء الجير</t>
  </si>
  <si>
    <t>أتعاب</t>
  </si>
  <si>
    <t xml:space="preserve"> مستحقات استهلاك الماء</t>
  </si>
  <si>
    <t xml:space="preserve"> رسوم و مستحقات المواصلات اللاسلكية</t>
  </si>
  <si>
    <t xml:space="preserve"> رسوم بريدية و مصاريف المراسلات</t>
  </si>
  <si>
    <t xml:space="preserve"> التامين عن الحريق و عن المسؤولية المدنية</t>
  </si>
  <si>
    <t xml:space="preserve"> إعلانات قانونية ، إدراجات و مصاريف النشر </t>
  </si>
  <si>
    <t>ضرائب و رسوم</t>
  </si>
  <si>
    <t xml:space="preserve"> إعانات مقدمة لجمعيات الأعمال الاجتماعية للموظفين </t>
  </si>
  <si>
    <t xml:space="preserve"> إعانات للجمعيات الرياضية</t>
  </si>
  <si>
    <t xml:space="preserve"> إعانات للفرق الرياضية</t>
  </si>
  <si>
    <t xml:space="preserve"> شراء لوازم الرياضة</t>
  </si>
  <si>
    <t xml:space="preserve"> شراء المبيدات للطفيليات و الحشرات</t>
  </si>
  <si>
    <t xml:space="preserve"> شراء عتاد صغير للمكاتب الصحية </t>
  </si>
  <si>
    <t xml:space="preserve"> شراء مواد التلقيح</t>
  </si>
  <si>
    <t xml:space="preserve"> شراء لوازم مدرسية</t>
  </si>
  <si>
    <t xml:space="preserve"> شراء الكتب لمنح الجوائز</t>
  </si>
  <si>
    <t xml:space="preserve"> تسفير الكتب و السجلات المختلفة</t>
  </si>
  <si>
    <t xml:space="preserve"> منح لصالح الجمعيات الثقافية</t>
  </si>
  <si>
    <t xml:space="preserve"> شراء مواد البناء</t>
  </si>
  <si>
    <t xml:space="preserve"> شراء الأ شجار و الأغراس  </t>
  </si>
  <si>
    <t xml:space="preserve"> شراء الأ سمدة</t>
  </si>
  <si>
    <t xml:space="preserve"> شراء عتاد صغير للتشوير</t>
  </si>
  <si>
    <t xml:space="preserve"> شراء عتاد صغير</t>
  </si>
  <si>
    <t>صيانة مجاري المياه المستعملة</t>
  </si>
  <si>
    <t xml:space="preserve"> صيانة المنشات الرياضية</t>
  </si>
  <si>
    <t>صيانة منشآت الماء الصالح للشرب</t>
  </si>
  <si>
    <t xml:space="preserve"> شراء عتاد الصيانة للإنارة العمومية</t>
  </si>
  <si>
    <t xml:space="preserve"> مستحقات الإنارةالعمومية</t>
  </si>
  <si>
    <t xml:space="preserve">  العتاد و صوائر التسيير</t>
  </si>
  <si>
    <t>دفعات الفائض للجزء الثاني من الميزانية</t>
  </si>
  <si>
    <t>الحقوق و الرسوم المرتبطة بشراء العقارات</t>
  </si>
  <si>
    <t>مجموع الفصل 10</t>
  </si>
  <si>
    <t>مجموع الفصل 20</t>
  </si>
  <si>
    <t>مجموع الباب 10</t>
  </si>
  <si>
    <t>مجموع الفصل 30</t>
  </si>
  <si>
    <t>مجموع الفصل 40</t>
  </si>
  <si>
    <t>مجموع الفصل 50</t>
  </si>
  <si>
    <t>مجموع الباب 20</t>
  </si>
  <si>
    <t>مجموع الباب 30</t>
  </si>
  <si>
    <t>مجموع الباب 40</t>
  </si>
  <si>
    <t>مجموع الباب 50</t>
  </si>
  <si>
    <t>مجموع الباب 60</t>
  </si>
  <si>
    <t>المجموع العام</t>
  </si>
  <si>
    <t>مجموع العام</t>
  </si>
  <si>
    <t>سداد للخواص</t>
  </si>
  <si>
    <t>سداد للمقاولات</t>
  </si>
  <si>
    <t>النفقات الملتزم بها المرحلة</t>
  </si>
  <si>
    <t>الإعتمادات المنقولة</t>
  </si>
  <si>
    <t xml:space="preserve">               </t>
  </si>
  <si>
    <t xml:space="preserve"> طبقا للمادة 133 من المرسوم رقم :2.17.451 الصادر في 23 نونبر 2017 بسن نظام للمحاسبة العمومية للجماعات و مؤسسات التعاون بين الجماعات</t>
  </si>
  <si>
    <t>أيت ملول في : …………………………….</t>
  </si>
  <si>
    <t>الآمر بالصرف</t>
  </si>
  <si>
    <t xml:space="preserve">حسابات المبالغ المرصودة لإمور خصوصية : المبادرة الوطنية للتنمية البشرية </t>
  </si>
  <si>
    <t xml:space="preserve">مجموع حسابات المبالغ المرصودة لأمور خصوصية </t>
  </si>
  <si>
    <t xml:space="preserve">حسابات النفقات من المبالغ المرصودة  : مستحقات الإنارة العمومية </t>
  </si>
  <si>
    <t>حسابات النفقات من المبالغ المرصودة  : مستحقات نقاط الماء العمومية</t>
  </si>
  <si>
    <t xml:space="preserve">مجموع حسابات النفقات من المبالغ المرصودة </t>
  </si>
  <si>
    <t>دفعات للوكالة الحضرية لاكادير</t>
  </si>
  <si>
    <t>الرمز</t>
  </si>
  <si>
    <t>نوع المصاريف</t>
  </si>
  <si>
    <t>الاعتمادات النهائية</t>
  </si>
  <si>
    <t>المصاريف الملتزم بها</t>
  </si>
  <si>
    <t>الحوالات الصادرة والمؤشر عليها</t>
  </si>
  <si>
    <t>الاعتمادات الملغاة</t>
  </si>
  <si>
    <t>الاعتمادات المنقولة</t>
  </si>
  <si>
    <t xml:space="preserve"> مصاريف النقل</t>
  </si>
  <si>
    <t xml:space="preserve"> مصاريف التنشيط</t>
  </si>
  <si>
    <t xml:space="preserve"> شراء مواد حديدية وقوادس وجامع المياه</t>
  </si>
  <si>
    <t>الصيانة الاعتيادية للبنايات</t>
  </si>
  <si>
    <t xml:space="preserve"> الصيانة الاعتيادية للمناطق الخضراء و الحدائق  </t>
  </si>
  <si>
    <t>تأشيرة القابض</t>
  </si>
  <si>
    <t>رمز الميزانية</t>
  </si>
  <si>
    <t>الإعتمادات النهائية</t>
  </si>
  <si>
    <t>الإعتمادات الملغاة</t>
  </si>
  <si>
    <t>المادة 275 من القانون التنظيمي113.14 والمرسوم رقم 2.17.290</t>
  </si>
  <si>
    <t>الباب</t>
  </si>
  <si>
    <t>الفصل</t>
  </si>
  <si>
    <t>الفقرة</t>
  </si>
  <si>
    <t>نوع المدخول المالي</t>
  </si>
  <si>
    <t>المسجل بالميزانية</t>
  </si>
  <si>
    <t>الموارد المالية التي تم تحصيلها</t>
  </si>
  <si>
    <t>الموارد المالية التي لم يتم تحصيلها</t>
  </si>
  <si>
    <t>نسبة التحصيل %</t>
  </si>
  <si>
    <t>10</t>
  </si>
  <si>
    <t>11/10</t>
  </si>
  <si>
    <t>رسم تصديق الإمضاء والإشهاد بالتطابق</t>
  </si>
  <si>
    <t>31/30</t>
  </si>
  <si>
    <t>رسوم الحالة المدنية</t>
  </si>
  <si>
    <t>20</t>
  </si>
  <si>
    <t>ترقيم العقارات</t>
  </si>
  <si>
    <t>33/30</t>
  </si>
  <si>
    <t>صوائر أبحاث المنافع والمضار</t>
  </si>
  <si>
    <t>30</t>
  </si>
  <si>
    <t>21/20</t>
  </si>
  <si>
    <t xml:space="preserve">منتوج بيع أثاث وأدوات ومواد إستغني عنها </t>
  </si>
  <si>
    <t>23/20</t>
  </si>
  <si>
    <t>منتوج بيع التصاميم والمطبوعات وملفات المزايدة</t>
  </si>
  <si>
    <t>24/20</t>
  </si>
  <si>
    <t>منتوج بيع المحجوزات التي لم تسحب داخل الأجل القانوني</t>
  </si>
  <si>
    <t>40</t>
  </si>
  <si>
    <t>المتحصل من الدعائر الجبائية والتراضي فيما يتعلق بالضرائب</t>
  </si>
  <si>
    <t>14/10</t>
  </si>
  <si>
    <t>النسبة المئوية المقبوضة في البيوعات العمومية</t>
  </si>
  <si>
    <t>32/30</t>
  </si>
  <si>
    <t>رسوم المحجـــــــز</t>
  </si>
  <si>
    <t>50</t>
  </si>
  <si>
    <t xml:space="preserve"> منتوج الضريبة على القيمة المضافة</t>
  </si>
  <si>
    <t>مجموع البــــــــاب 10</t>
  </si>
  <si>
    <t>35/30</t>
  </si>
  <si>
    <t>إسترجاع صوائر التنظيف</t>
  </si>
  <si>
    <t xml:space="preserve">مدخول الخزانة الجماعية </t>
  </si>
  <si>
    <t>34/30</t>
  </si>
  <si>
    <t>مدخول قاعة المعارض</t>
  </si>
  <si>
    <r>
      <rPr>
        <b/>
        <sz val="10"/>
        <rFont val="Arabic Transparent"/>
        <family val="0"/>
      </rPr>
      <t>الرسم</t>
    </r>
    <r>
      <rPr>
        <b/>
        <sz val="12"/>
        <rFont val="Arabic Transparent"/>
        <family val="0"/>
      </rPr>
      <t xml:space="preserve"> المفروض </t>
    </r>
    <r>
      <rPr>
        <b/>
        <sz val="10"/>
        <rFont val="Arabic Transparent"/>
        <family val="0"/>
      </rPr>
      <t>على الإقامة</t>
    </r>
    <r>
      <rPr>
        <b/>
        <sz val="12"/>
        <rFont val="Arabic Transparent"/>
        <family val="0"/>
      </rPr>
      <t xml:space="preserve"> في </t>
    </r>
    <r>
      <rPr>
        <b/>
        <sz val="10"/>
        <rFont val="Arabic Transparent"/>
        <family val="0"/>
      </rPr>
      <t>المؤسسات السياحية</t>
    </r>
    <r>
      <rPr>
        <b/>
        <sz val="12"/>
        <rFont val="Arabic Transparent"/>
        <family val="0"/>
      </rPr>
      <t xml:space="preserve"> </t>
    </r>
  </si>
  <si>
    <t>13/10</t>
  </si>
  <si>
    <t>الرسم المفروض على تذاكر دخول المهرجانات الرياضية والمسابح الخاصة المفتوحة للجمهور </t>
  </si>
  <si>
    <t>محصول استغلال الملاعب الرياضية</t>
  </si>
  <si>
    <t>واجبات الدخول إلى المسارح الجماعية</t>
  </si>
  <si>
    <t>مجموع البــــــــاب 20</t>
  </si>
  <si>
    <t>ضريبة المباني</t>
  </si>
  <si>
    <t>12/10</t>
  </si>
  <si>
    <r>
      <t>ضريبة الصيانة على الأملاك الخاضعة ا</t>
    </r>
    <r>
      <rPr>
        <b/>
        <sz val="10"/>
        <rFont val="Arabic Transparent"/>
        <family val="0"/>
      </rPr>
      <t>لضريبة المباني</t>
    </r>
  </si>
  <si>
    <t>الضريبة على الأراضي الحضرية غير المبنية</t>
  </si>
  <si>
    <t>15/10</t>
  </si>
  <si>
    <t>الضريبة على عمليات البناء</t>
  </si>
  <si>
    <t>16/10</t>
  </si>
  <si>
    <t>الضريبة على عمليات تجزئة الأراضي</t>
  </si>
  <si>
    <t>18/10</t>
  </si>
  <si>
    <t>رسم السكن</t>
  </si>
  <si>
    <t>19/10</t>
  </si>
  <si>
    <t xml:space="preserve">الرسم على الخدمات الجماعية </t>
  </si>
  <si>
    <t>22/20</t>
  </si>
  <si>
    <t xml:space="preserve">الرسم المفروض على شغل الملك الجماعي  لأغراض البناء
</t>
  </si>
  <si>
    <t>25/20</t>
  </si>
  <si>
    <t>محصولات أخرى للعقارات</t>
  </si>
  <si>
    <t>الرسم المترتب على إتلاف الطرق</t>
  </si>
  <si>
    <t>حق الإمتياز في نقل الأموات</t>
  </si>
  <si>
    <t xml:space="preserve">رسوم رفع نفايات الحدائق وبقايا المواد الصناعية ومواد البناء
 </t>
  </si>
  <si>
    <t>مجــموع الـــــباب 30</t>
  </si>
  <si>
    <t>الضريبة على محلات بيع المشروبات</t>
  </si>
  <si>
    <t>الرسم المفروض على المياه المعدنية و مياه المائدة</t>
  </si>
  <si>
    <t>الرسم المفروض على استخراج مواد المقالع</t>
  </si>
  <si>
    <t>ضريبة التجارة</t>
  </si>
  <si>
    <t>25/10</t>
  </si>
  <si>
    <t>الرسم المهني</t>
  </si>
  <si>
    <t>واجبات مقبوضة في الأسواق و ساحات البيع العمومية</t>
  </si>
  <si>
    <t>واجبات اسواق البهائم</t>
  </si>
  <si>
    <t>واجبات الوقوف و الدخول الى الا سواق الاسبوعية</t>
  </si>
  <si>
    <t>واجبات مقبوضة بساحات أخرى للبيع العمومي</t>
  </si>
  <si>
    <t>منتوج كراء و استغلال مواد في حوزة الجماعة</t>
  </si>
  <si>
    <t>منتوج ايجار الاسواق الجماعية</t>
  </si>
  <si>
    <t>منتوج الملك الغابوي</t>
  </si>
  <si>
    <t>32/20</t>
  </si>
  <si>
    <t>امتياز المرافق الجماعية</t>
  </si>
  <si>
    <t>محاصيل امتيازات اخرى</t>
  </si>
  <si>
    <t>37/20</t>
  </si>
  <si>
    <t>شغل الملك الجماعي مؤقتا لأغراض تجارية صناعية أو مهنية</t>
  </si>
  <si>
    <t>شغل الملك الجماعي مؤقتا بمنقولات أو عقارات</t>
  </si>
  <si>
    <t>42/20</t>
  </si>
  <si>
    <t>منتوج الموازين العمومية و ضريبة الوزن و الكيل</t>
  </si>
  <si>
    <t>الرسم المفروض على استغلال رخص سيارات الأجرة</t>
  </si>
  <si>
    <t>الرسم على النقل العمومي للمسافرين</t>
  </si>
  <si>
    <t>حق الإمتياز في استغلال ساحات وأماكن الوقوف</t>
  </si>
  <si>
    <t>واجبات الوقوف المترتب عن السيارات المخصصة للنقل</t>
  </si>
  <si>
    <t>مجــموع الـــباب 40</t>
  </si>
  <si>
    <t>منتوج فائدة الأموال المودعة بالخزينة</t>
  </si>
  <si>
    <t>إنذارت مرسمة</t>
  </si>
  <si>
    <t>مداخيل مختلفة وطارئة</t>
  </si>
  <si>
    <t xml:space="preserve">مجــموع الــباب 50 </t>
  </si>
  <si>
    <t>60</t>
  </si>
  <si>
    <t>0/10</t>
  </si>
  <si>
    <t>فائض الجزء الثاني من المزانية</t>
  </si>
  <si>
    <t xml:space="preserve">مجــموع الــباب 60 </t>
  </si>
  <si>
    <t>مجمـــوع المداخيل</t>
  </si>
  <si>
    <t>الأمر بالصرف</t>
  </si>
  <si>
    <t>طبقا للمواد 171,172,203 و 204 من القانون التنظيمي 113.14 والمرسوم رقم 2.17.287 الصادرفي 09 يونيو 2017</t>
  </si>
  <si>
    <t xml:space="preserve">بــــــيـــــان </t>
  </si>
  <si>
    <t>الـــــنـــفــــقــات</t>
  </si>
  <si>
    <t>مجموع الاعتمادات المفتوحة</t>
  </si>
  <si>
    <t xml:space="preserve">1-الميزانية                                            </t>
  </si>
  <si>
    <t>الجزء الأول</t>
  </si>
  <si>
    <t>مجموع النفقات</t>
  </si>
  <si>
    <t>نفقات المنتخبين</t>
  </si>
  <si>
    <t>نفقات الموظفين</t>
  </si>
  <si>
    <t>نفقات تسديد الديون</t>
  </si>
  <si>
    <t>النفقات المتعلقة بالالتزامات المالية الناتجة عن الاتفاقيات والعقود المبرمة</t>
  </si>
  <si>
    <t>نفقات تنفيذ الأحكام</t>
  </si>
  <si>
    <t>الاعانات والمساعدات المقدمة للجمعيات</t>
  </si>
  <si>
    <t>نفقات مختلفة</t>
  </si>
  <si>
    <t>الجزء الثاني</t>
  </si>
  <si>
    <t>نفقات الأشغال</t>
  </si>
  <si>
    <t>استهلاك رأسمال الدين المقترض</t>
  </si>
  <si>
    <t>الامدادات الممنوحة</t>
  </si>
  <si>
    <t>حصص المساهمات</t>
  </si>
  <si>
    <t>مجموع الميزانية</t>
  </si>
  <si>
    <t>2-الحسابات الخصوصية</t>
  </si>
  <si>
    <t>1-حسابات مرصودة لأمور خصوصية</t>
  </si>
  <si>
    <t>حساب المبادرة الوطنية للتنمية البشرية</t>
  </si>
  <si>
    <t>2-حسابات النفقات من المخصصات</t>
  </si>
  <si>
    <t>حساب مستحقات الإنارة العمومية</t>
  </si>
  <si>
    <t>حساب مستحقات نقاط الماء العمومية</t>
  </si>
  <si>
    <t>مجموع الحسابات الخصوصية</t>
  </si>
  <si>
    <t>مجموع الميزانيات الملحقة</t>
  </si>
  <si>
    <t xml:space="preserve"> طبقا للمادة 133 من المرسوم رقم :2.17.451 الصادر في 23 نونبر 2017 بسن نظام للمحاسبة العمومية للجماعات و مؤسسات التعاون بين الجماعات </t>
  </si>
  <si>
    <t>الأرقام الترتيبية لفصول ميزانية التسيير</t>
  </si>
  <si>
    <t>بيان بنود ميزانية التسيير</t>
  </si>
  <si>
    <t>التقديرات المالية</t>
  </si>
  <si>
    <t>مبالغ الحصائل حسب السندات و وثائق الإثبات بعد خصم المبالغ الملغات و المبالغ غير القابلة للتحصيل</t>
  </si>
  <si>
    <t xml:space="preserve">مجموع المداخيل المحققة </t>
  </si>
  <si>
    <t>10/10/10.11</t>
  </si>
  <si>
    <t>10/20/30.31</t>
  </si>
  <si>
    <t>10/20/30.33</t>
  </si>
  <si>
    <t>10/30/20.21</t>
  </si>
  <si>
    <t>10/30/20.23</t>
  </si>
  <si>
    <t>10/30/20.24</t>
  </si>
  <si>
    <t>10/40/10.11</t>
  </si>
  <si>
    <t>10/40/30.32</t>
  </si>
  <si>
    <t>10/50/10.00</t>
  </si>
  <si>
    <t>حصة من منتوج الضريبة على القيمة المضافة</t>
  </si>
  <si>
    <t>20/10/30.35</t>
  </si>
  <si>
    <t>20/20/30.32</t>
  </si>
  <si>
    <t>20/20/30.34</t>
  </si>
  <si>
    <t>20/30/10.11</t>
  </si>
  <si>
    <t>الرسم المفروص على الإقامة في المؤسسات السياحية</t>
  </si>
  <si>
    <t>20/30/10.13</t>
  </si>
  <si>
    <t xml:space="preserve">الرسم المفروص على تذاكر دخول المهرجانات الرياضية </t>
  </si>
  <si>
    <t>20/30/20.21</t>
  </si>
  <si>
    <t>20/30/20.24</t>
  </si>
  <si>
    <t>واجبات الدخول إلى المسارح الجماعية</t>
  </si>
  <si>
    <t>30/10/10.11</t>
  </si>
  <si>
    <t>30/10/10.12</t>
  </si>
  <si>
    <t>ضريبة الصيانة على الأملاك الخاضعة لضريبة المباني</t>
  </si>
  <si>
    <t>30/10/10.14</t>
  </si>
  <si>
    <t>30/10/10.15</t>
  </si>
  <si>
    <t>30/10/10.16</t>
  </si>
  <si>
    <t>30/10/10.18</t>
  </si>
  <si>
    <t>30/10/10.19</t>
  </si>
  <si>
    <t>30/10/20.22</t>
  </si>
  <si>
    <t>الرسم المفروض على شغل الملك الجماعي لأغراض البناء</t>
  </si>
  <si>
    <t>30/10/20.25</t>
  </si>
  <si>
    <t>30/20/10.11</t>
  </si>
  <si>
    <t>30/20/20.21</t>
  </si>
  <si>
    <t>30/20/30.32</t>
  </si>
  <si>
    <t>رسوم رفع نفايات الحدائق وبقايا المواد الصناعية ومواد البناء</t>
  </si>
  <si>
    <t>40/10/10.11</t>
  </si>
  <si>
    <t>40/10/10.14</t>
  </si>
  <si>
    <t xml:space="preserve">الرسم المفروض على المياه المعدنية و مياه المائدة </t>
  </si>
  <si>
    <t>40/10/10.15</t>
  </si>
  <si>
    <t>40/10/10.16</t>
  </si>
  <si>
    <t>40/10/10.25</t>
  </si>
  <si>
    <t>واجبات مقبوضة في الاسواق وساحات البيع العمومية</t>
  </si>
  <si>
    <t>واجبات أسواق البهائم</t>
  </si>
  <si>
    <t>واجبات الوقوف والدخول إلى الأ سواق الأ سبوعية</t>
  </si>
  <si>
    <t>واجبات مقبوضة بساحات اخرى للبيع العمومي</t>
  </si>
  <si>
    <t>منتوج كراء واستغلال مواد في حوزة الجماعة</t>
  </si>
  <si>
    <t xml:space="preserve">منتوج إيجار الأسواق الجماعية </t>
  </si>
  <si>
    <t>40/10/20.32</t>
  </si>
  <si>
    <t xml:space="preserve">محاصيل إمتيازات أخرى </t>
  </si>
  <si>
    <t>40/10/20.37</t>
  </si>
  <si>
    <t xml:space="preserve">منتوج الموازين العمومية و ضريبة الوزن و الكيل </t>
  </si>
  <si>
    <t>40/20/10.11</t>
  </si>
  <si>
    <t>40/20/10.16</t>
  </si>
  <si>
    <t>40/20/20.24</t>
  </si>
  <si>
    <t>40/20/30.33</t>
  </si>
  <si>
    <t>50/10/10.00</t>
  </si>
  <si>
    <t>50/40/20.00</t>
  </si>
  <si>
    <t>50/40/40.00</t>
  </si>
  <si>
    <t>60/10/00.10</t>
  </si>
  <si>
    <t>مدفوع الجزء الثاني من الميزانية</t>
  </si>
  <si>
    <t xml:space="preserve">الأرقام الترتيبية لفصول الميزانية </t>
  </si>
  <si>
    <t>بيان بنود ميزانية التجهيز</t>
  </si>
  <si>
    <t>50/10/10.11</t>
  </si>
  <si>
    <t>فائض مداخيل الجزء الأول من  الميزانية</t>
  </si>
  <si>
    <t>50/10/10.12</t>
  </si>
  <si>
    <t xml:space="preserve">فائض مداخيل السنة المنصرمة </t>
  </si>
  <si>
    <t>50/40/10.00</t>
  </si>
  <si>
    <t xml:space="preserve">متحصل  قروض صندوق تجهيز الجماعات المحلية </t>
  </si>
  <si>
    <t>القابض</t>
  </si>
  <si>
    <t xml:space="preserve">  </t>
  </si>
  <si>
    <t>الأرقام الترتيبية لفصول الحساب الخصوصي</t>
  </si>
  <si>
    <t xml:space="preserve">بيان بنود الحسابات الخصوصية </t>
  </si>
  <si>
    <t>مبالغ الحصائل حسب السندات و وثائق الإثبات بعد خصم المبالغ الملغاة و المبالغ غير القابلة للتحصيل</t>
  </si>
  <si>
    <t xml:space="preserve">مجموع المداخيل </t>
  </si>
  <si>
    <t>حسابات النفقات من المبالغ المرصودة  : مستحقات نقط الماء العمومية</t>
  </si>
  <si>
    <t xml:space="preserve">     </t>
  </si>
  <si>
    <t>الــــقابـــض</t>
  </si>
  <si>
    <t>بيان</t>
  </si>
  <si>
    <t>تقديراة الميزانية</t>
  </si>
  <si>
    <t>الصافي من المداخيل المقررة</t>
  </si>
  <si>
    <t>المداخيل المقبوضة</t>
  </si>
  <si>
    <t>الحوالات الصادرة و المؤشر عليها</t>
  </si>
  <si>
    <t>اعتمادات منقولة</t>
  </si>
  <si>
    <t>اعتمادات ملغاة</t>
  </si>
  <si>
    <t>لاشــــــــــــــــــــــــــــــــــــــــــــــــــــــــــــــــــــــــــــــــــــــــــــــئ</t>
  </si>
  <si>
    <t>المجموع</t>
  </si>
  <si>
    <t>طبيعة القروض</t>
  </si>
  <si>
    <t>نوع المشروع</t>
  </si>
  <si>
    <t>الجهة المانحة للقرض</t>
  </si>
  <si>
    <t>مدة القرض</t>
  </si>
  <si>
    <t>قيمة القرض</t>
  </si>
  <si>
    <t>الدين السنوي المؤدى</t>
  </si>
  <si>
    <t xml:space="preserve">   الديون المتبقية         </t>
  </si>
  <si>
    <t>اصل الدين</t>
  </si>
  <si>
    <t>فوائد الدين</t>
  </si>
  <si>
    <t>اشغال التاهيل الحضري</t>
  </si>
  <si>
    <t xml:space="preserve">جميع أشغال بناء الطرق - بناء الأرصفة - دراسات تقنية وطبوغرافية-  التطهير السائل- تصريف المياه الشتوية - مراقبة الجودة- </t>
  </si>
  <si>
    <t>صندوق التجهيز الجماعي</t>
  </si>
  <si>
    <t xml:space="preserve"> 15سنة</t>
  </si>
  <si>
    <t>انهاء اشغال بناء سوق الطماطم الشطر الثاني</t>
  </si>
  <si>
    <t>أشغال البناء- مراقبة جودة بناء الطرق داخل السوق- مراقبة وتتبع الأشغال</t>
  </si>
  <si>
    <t>15سنة</t>
  </si>
  <si>
    <t>بناء طرق فك العزلة</t>
  </si>
  <si>
    <t>بناء الطرق- دراسات تقنية وطبوغرافية- دراسة جيوتقنية-إنارة - مراقبة وتتبع الأشغال</t>
  </si>
  <si>
    <t>10سنوات</t>
  </si>
  <si>
    <t>الديون المتبقية</t>
  </si>
  <si>
    <t>تهيئة الطرق الحضرية الشطرالثاني</t>
  </si>
  <si>
    <t xml:space="preserve">جميع أشغال بناء الطرق - بناء الأرصفة - تشويرأفقي وعمودي- التطهير السائل- تصريف المياه الشتوية - مراقبة الجودة- </t>
  </si>
  <si>
    <t>تهيئة الطرق الحضرية الشطرالثالث</t>
  </si>
  <si>
    <t xml:space="preserve">جميع أشغال بناء الطرق - بناء الأرصفة - تصريف المياه الشتوية - مراقبة الجودة- تهيئة ممرات الراجلين - </t>
  </si>
  <si>
    <t>نوع الحساب الخصوصي</t>
  </si>
  <si>
    <t>بيان الحساب</t>
  </si>
  <si>
    <t>الاعتمادات الملتزم بها</t>
  </si>
  <si>
    <t>اعتمادات الاداء</t>
  </si>
  <si>
    <t>الحولات الصادرة و المؤشر عليها</t>
  </si>
  <si>
    <t>الحسابات المرصودة لأمور خصوصية</t>
  </si>
  <si>
    <t>المبادرة الوطنية للتنمية البشرية</t>
  </si>
  <si>
    <t>حسابات النفقات من المخصصات</t>
  </si>
  <si>
    <t xml:space="preserve">مستحقات الانارة العمومية </t>
  </si>
  <si>
    <t>مستحقات نقاط الماء العمومية</t>
  </si>
  <si>
    <t>مجموع حسابات النفقات من المخصصات</t>
  </si>
  <si>
    <t>تأشيرة القابض:</t>
  </si>
  <si>
    <t>الجمعية المستفيدة</t>
  </si>
  <si>
    <t>غرض الجمعية</t>
  </si>
  <si>
    <t>منحة السنة الماضية</t>
  </si>
  <si>
    <t>منجزات الجمعية</t>
  </si>
  <si>
    <t>ملاحظات</t>
  </si>
  <si>
    <t>الأعمال الاجتماعية لوظفي جماعة ايت ملول</t>
  </si>
  <si>
    <t>**</t>
  </si>
  <si>
    <t>بناء على مقرر المجلس الجماعي</t>
  </si>
  <si>
    <t>جمعية الحنان لرعاية الايتام</t>
  </si>
  <si>
    <t>العناية باليتيم اجتماعيا تربويا تعليميا صحيا حقوقيا</t>
  </si>
  <si>
    <t>جمعية الاشراق للتنمية الاجتماعية والثقافية بحي الأمل</t>
  </si>
  <si>
    <t>المساهمة في تنمية الحي اجتماعيا وثقافيا وتربويا</t>
  </si>
  <si>
    <t>بناء علىمقرر المجلس الجماعي</t>
  </si>
  <si>
    <t>جمعية سوس لداء السكري</t>
  </si>
  <si>
    <t>الدفاع عن المصالح المشتركة للمرضى والقيام بحملات تحسيسة بالسكري</t>
  </si>
  <si>
    <t>جمعية الحماس للتنمية والتضامن</t>
  </si>
  <si>
    <t xml:space="preserve">العمل على ترسيخ مبادئ التضامن والتكافل </t>
  </si>
  <si>
    <t>جمعية الحياة الطبية للتضامن الاجتماعي</t>
  </si>
  <si>
    <t>التضامن الاجتماعي والتعريف بالمخاطر الصحية</t>
  </si>
  <si>
    <t>جمعية مركز اشراق للتنمية الاجتماعية</t>
  </si>
  <si>
    <t>العمل بمبادئ روح وفلسفة المبادرة الوطنية للتنمية البشرية</t>
  </si>
  <si>
    <t>جمعية الحياة للتبرع بالدم</t>
  </si>
  <si>
    <t>توعية المواطنين وتحسيسهم بأهمية التبرع بالدم</t>
  </si>
  <si>
    <t>جمعية النادي البلدي للفرقة النحاسية</t>
  </si>
  <si>
    <t>التربية على المواطنة وخدمة الثقافة</t>
  </si>
  <si>
    <t>جمعية الامان للبيئة والتنمية</t>
  </si>
  <si>
    <t>الدفاع عن مشاكل ومطالب سكان الحي بجميع الوسائل المشروعة</t>
  </si>
  <si>
    <t>جمعية ازرو لداء السكري والامراض المزمنة</t>
  </si>
  <si>
    <t>توفير المواد الاستشفائية والقيام بحملات توعوية لمرضى السكري</t>
  </si>
  <si>
    <t>جمعية فضاء بلادي للتنمية والتعاون</t>
  </si>
  <si>
    <t>خلق اوراش وتحقيق التنمية المستدامة انطلاقا من العمل التطوعي والجماعي</t>
  </si>
  <si>
    <t>الجمعية المغربية للتربية والتنمية</t>
  </si>
  <si>
    <t>التنمية في المجال الاقتصادي والاجتماعي على صعيد المحلي</t>
  </si>
  <si>
    <t>جمعية المنار للثقافة والتنمية</t>
  </si>
  <si>
    <t>محاربة الاقصاء الاجتماعي وتنمية القدرات الفكرية الثقافية</t>
  </si>
  <si>
    <t>جمعية تمرسيط للبيئة والتنمية</t>
  </si>
  <si>
    <t>الاهتمام بالمحيط البيئي والاجتماعي</t>
  </si>
  <si>
    <t>جمعية سوس للصم والبكم للتنمية والتضامن بايت ملول</t>
  </si>
  <si>
    <t>ادماج المعاقين في الحياة الاجتماعية</t>
  </si>
  <si>
    <t xml:space="preserve">جمعية الرحمة لحي الشهداء </t>
  </si>
  <si>
    <t>تنظيم مختلف الانشطة دات الصلة بأهداف المبادرة الوطنية للتنمية البشرية</t>
  </si>
  <si>
    <t>جمعية تاوسنا للتنمية الثقافية والاجتماعية</t>
  </si>
  <si>
    <t>تنشئة الفرد تنشئة نفسية واجتماعية سليمة</t>
  </si>
  <si>
    <t>جمعية خواطر حي الحرش ايت ملول</t>
  </si>
  <si>
    <t>العمل على تنمية الحي وذالك بتأطير الافراد تربويا وثقافيا واجتماعيا</t>
  </si>
  <si>
    <t>جمعية الامل لذوي الاحتياجات الخاصة</t>
  </si>
  <si>
    <t>العمل على ادماج والدفاع عن مصالح ذوي الاحتياجات الخاصة</t>
  </si>
  <si>
    <t>خدمة الثقافة التي لا تتنافى مع قيمنا الوطنية والحضارية</t>
  </si>
  <si>
    <t>جمعية مشعل النور  للثقافة والتنمية الاجتماعية</t>
  </si>
  <si>
    <t>القيام بأنشطة ثقافية اجتماعية فنية ورياضية لفائدة الساكنة</t>
  </si>
  <si>
    <t>جمعية حي المسيرة للتنمية</t>
  </si>
  <si>
    <t xml:space="preserve">تنمية الحي بيئيا اجتماعيا وثقافيا </t>
  </si>
  <si>
    <t>جمعية الخير للبيئة والتضامن</t>
  </si>
  <si>
    <t>المساهمة في حماية البيئة بكل مكوناتها</t>
  </si>
  <si>
    <t>جمعية نساء العهد الجديد للتنمية الاجتماعية</t>
  </si>
  <si>
    <t>تأطير النساء والحد من كل اساليب التمييز</t>
  </si>
  <si>
    <t>جمعية بساتين الخير للتنمية والتعاون</t>
  </si>
  <si>
    <t>جمعية البسمة للتنمية والتعاون</t>
  </si>
  <si>
    <t>تشجيع روح التعاون والتكافل وخدمة الصالح العام</t>
  </si>
  <si>
    <t>جمعية عيون الحق الجهوية للتنمية والثقافة والاعمال الاجتماعية</t>
  </si>
  <si>
    <t>التنمية الاجتماعية الرياضية الثقافية والفنية للنساء والأطفال</t>
  </si>
  <si>
    <t>جمعية الرحمة لدوي الاحتياجات الخاصة</t>
  </si>
  <si>
    <t>ادماج دوي الاحتياجات الخاصة في المجتمع</t>
  </si>
  <si>
    <t>الجمعية الوطنية المغربية للأمراض المزمنة والاسعاف الأولي</t>
  </si>
  <si>
    <t>الاهتمام بالمجال الصحي والاسعاف الأولي</t>
  </si>
  <si>
    <t>جمعية اكوزولن</t>
  </si>
  <si>
    <t>جمعية قصبة الطاهر للتراث الفني الأصيل</t>
  </si>
  <si>
    <t xml:space="preserve">الحفاض على الثرات الفني الاصيل المادي </t>
  </si>
  <si>
    <t xml:space="preserve">المجموع </t>
  </si>
  <si>
    <t>الجمعيات الثقافية</t>
  </si>
  <si>
    <t>مجلس دار الحي المزار</t>
  </si>
  <si>
    <t>الاسهام في الرفع من مستوى التنشيط الثقافي بالحي</t>
  </si>
  <si>
    <t>جمعية محترف سوس للسينما والمسرح</t>
  </si>
  <si>
    <t>انتاج وترويج اعمال مسرحية وسينمائية احترافية</t>
  </si>
  <si>
    <t>جمعية المقاومة للتنمية البشرية والاجتماعية</t>
  </si>
  <si>
    <t>تنمية التعاون في الميدان الثقافي والاجتماعي</t>
  </si>
  <si>
    <t>جمعية المعرفة للتنمية الاجتماعية</t>
  </si>
  <si>
    <t xml:space="preserve">الاسهام في التنشيط الثقافي والرياضي والفني </t>
  </si>
  <si>
    <t xml:space="preserve">جمعية مستقبل المزار للتنمية والثقافة </t>
  </si>
  <si>
    <t>الاسهام في التنمية والتنشيط الثقافي بحي المزار</t>
  </si>
  <si>
    <t>جمعية الأفق لتنمية الكفاءات تمزارت</t>
  </si>
  <si>
    <t xml:space="preserve">المساهمة في تنمية المجال البيئي والثقافي بتمزارت </t>
  </si>
  <si>
    <t>جمعية مركز مدينتي للتكوين والاعلام</t>
  </si>
  <si>
    <t>التكوين والتربية في مجال الصحافة والاعلام</t>
  </si>
  <si>
    <t>جمعية فوتير للابداع العلمي والتكنولوجيا</t>
  </si>
  <si>
    <t>تهدف على نشر وتعميم ثقافة الابداع الثقافي والعلمي والتكنلوجي</t>
  </si>
  <si>
    <t>جمعية الفتح لمسجد عمر بن الخطاب زنقة ميمون الرموكي حي الحرش ايت ملول</t>
  </si>
  <si>
    <t>العناية بشؤون المسجد والمرافق التابعة له</t>
  </si>
  <si>
    <t>جمعية الأيادي البيضاء للتنمية الاجتماعية والثقافية</t>
  </si>
  <si>
    <t>جمعية مركز نبراس السلام للتربية والتكوين</t>
  </si>
  <si>
    <t>الاهتمام بتكوين جميع الفئات العمرية ثقافيا وفكريا وتربويا ودينيا</t>
  </si>
  <si>
    <t>جمعية أمل تمرسيط للتنشيط الثقافي والرياضي والاجتماعي</t>
  </si>
  <si>
    <t>المساهمة في مشاريع تنموية بيئية ثقافية تتماشى مع طموحات السكان</t>
  </si>
  <si>
    <t>جمعية النهضة والنور للتربية والتنمية الثقافية والاجتماعية</t>
  </si>
  <si>
    <t>الاهتمام بقضايا الأطفال والشباب والنساء والتواصل</t>
  </si>
  <si>
    <t>المساهمة في الدعم التربوي والاهتمام بالفئات في وضعية صعبة</t>
  </si>
  <si>
    <t>جمعية محترف السلام للمسرح المتوازن</t>
  </si>
  <si>
    <t>انجاز مشاريع وأوراش فنية ومسرحية وثقافية</t>
  </si>
  <si>
    <t>جمعية الخشبة الصغيرة لمسرح العرائس والتنشيط التربوي</t>
  </si>
  <si>
    <t>النهوض بالمستوى الثقافي والفني والتربوي</t>
  </si>
  <si>
    <t>جمعية التفاؤل للتنمية والثقافة</t>
  </si>
  <si>
    <t>الارتقاء بالأعمال الثقافية والاجتماعية والرياضية</t>
  </si>
  <si>
    <t xml:space="preserve">جمعية مجموعة ايت العاتي  للثقافة والفن </t>
  </si>
  <si>
    <t>خدمة الثقافة وروح التكافل والتعاون وخدمة الصالح العام</t>
  </si>
  <si>
    <t>جمعية تويزي للتنمية والثقافة</t>
  </si>
  <si>
    <t>الاعتناء والنهوض بالاعمال الاجتماعية وخدمة مصالح مواطني المنطقة</t>
  </si>
  <si>
    <t>جمعية اسايس للثقافة والتنمية البشرية</t>
  </si>
  <si>
    <t>المساهمة في تحسين وتطوير الكفاءات وأطر الجمعيات والمؤسسات</t>
  </si>
  <si>
    <t>جمعية مواهب ايت ملول</t>
  </si>
  <si>
    <t>تنظيم انشطة ذات صبغة فنية ثقافية ورياضية</t>
  </si>
  <si>
    <t>جمعية نماء للتنمية المستدامة</t>
  </si>
  <si>
    <t>تنظيم وتأطير الأنشطة الثقافية والترفيهية والرياضية والتكوين</t>
  </si>
  <si>
    <t>جمعية الخير للثقافة والتنمية والانشطة الرياضية</t>
  </si>
  <si>
    <t>الاهتمام بالطفل والشباب في مجالات التنشيط والثقافة والرياضة</t>
  </si>
  <si>
    <t>محترف نجوم ايت ملول للمسرح والتنشيط التربوي</t>
  </si>
  <si>
    <t>الاهتمام بالتراث المغربي وتوضيفه فنيا وابداعيا</t>
  </si>
  <si>
    <t>جمعية محترف أضواء سوس للمسرح والتنشيط التربوي</t>
  </si>
  <si>
    <t>انتاج وترويج الأعمال المسرحية الثقافية والتنشيط التربوي</t>
  </si>
  <si>
    <t>جمعية سوس ثقافات</t>
  </si>
  <si>
    <t>الاهتمام بالثقافة والتراث والهوية الأمازيغية ودعم كل مظاهر التنوع الثقافي</t>
  </si>
  <si>
    <t>جمعية جيل البيئة والتنمية المستدامة</t>
  </si>
  <si>
    <t>تجنيد كل الوسائل المادية والبشرية لاعداد برامج الحفاظ على البيئة</t>
  </si>
  <si>
    <t>جمعية تامونت للتنمية والتعاون والتنمية الرياضية</t>
  </si>
  <si>
    <t>المساهمة في تكوين الفرد الصالح لنفسه ولوطنه</t>
  </si>
  <si>
    <t>جمعية الأخوين للتنمية والثقافة والترفيه</t>
  </si>
  <si>
    <t>تأهيل وتشجيع الكفاءات في خدمة التنمية البشرية</t>
  </si>
  <si>
    <t>جمعية الأمل للتنمية و التعاون والتنشيط الرياضي</t>
  </si>
  <si>
    <t>المساهمة في تحسين الظروف الاجتماعية للساكنة</t>
  </si>
  <si>
    <t>الجمعيات الرياضية</t>
  </si>
  <si>
    <t>تشجيع رياضة الكراطي الدولي</t>
  </si>
  <si>
    <t>جمعية شباب ازرو للتيكواندو والرياضات المماثلة</t>
  </si>
  <si>
    <t>تأطير ممارسةالتايكواندو والكراطي واللايكيدو</t>
  </si>
  <si>
    <t>تأطير ممارسة التايكواندو</t>
  </si>
  <si>
    <t>جمعية النهضة للتايكواندو والرياضات المماثلة ايت ملول</t>
  </si>
  <si>
    <t>جمعية الاحباب للتيكواندو والرياضات المماثلة</t>
  </si>
  <si>
    <t>جمعية اشبال اركانة للتيكواندو والفنون الرياضية</t>
  </si>
  <si>
    <t>تأطير ممارسة التايكواندو والفنون الرياضية</t>
  </si>
  <si>
    <t>جمعية جيم ويدر لكمال الأجسام</t>
  </si>
  <si>
    <t>تأطير ممارسة بناء الجسم وذالك طبقا للأخلاق والقواعد</t>
  </si>
  <si>
    <t>جمعية النادي الرياضي لازرو للشطرنج</t>
  </si>
  <si>
    <t>تأطير ممارسة رياضة الشطرنج</t>
  </si>
  <si>
    <t>جمعية حكام عصبة سوس لكرة القدم داخل القاعة والشاطئية</t>
  </si>
  <si>
    <t>تنظيم دورات تكوينية في مجال التحكيم في كرة القدم داخل القاعة</t>
  </si>
  <si>
    <t>جمعية المجد السوسي للتنمية</t>
  </si>
  <si>
    <t>الاهتمام بالأطفال والشباب في المجالات الرياضية</t>
  </si>
  <si>
    <t>جمعية الصفوة لأساتذة وأطر التربية البدنية والرياضية</t>
  </si>
  <si>
    <t>المساهمة في تكوين وتأطير الأساتذة والمربيين واطر التربية البدنية</t>
  </si>
  <si>
    <t>جمعية ايت ملول رياضة وترفيه</t>
  </si>
  <si>
    <t>تشجيع كبار لاعبي ومسيري كرة القدم من الاجيال السابقة</t>
  </si>
  <si>
    <t>جمعية النجاح الرياضي</t>
  </si>
  <si>
    <t>الاهتمام بالثقافة الرياضية بالمنطقة</t>
  </si>
  <si>
    <t>الجمعية الرياضية رجاء ازرو</t>
  </si>
  <si>
    <t xml:space="preserve">تأطير ممارسة كر ة القدم وتنظيم دوريات </t>
  </si>
  <si>
    <t>الأندية الرياضية</t>
  </si>
  <si>
    <t>الجمعية الرياضية مستقبل أزرو</t>
  </si>
  <si>
    <t>تأطير ممارسة كرة القدم والمشاركة في مختلف المنافسات الرياضية</t>
  </si>
  <si>
    <t>تأهيل مختلف الفئات واحتلال مراتب مشرفة في بعض البطولات</t>
  </si>
  <si>
    <t>جمعية النادي الرياضي لازرو لكرة القدم داخل القاعة</t>
  </si>
  <si>
    <t>تأطير ممارسة كرة القدم داخل القاعة والمشاركة في مختلف المنافسات الرياضية</t>
  </si>
  <si>
    <t>تأهيل مختلف الفئات  لتمثيل المدينة في بطولات محلية ووطنية</t>
  </si>
  <si>
    <t>جمعية مستقبل أزرولكرة السلة</t>
  </si>
  <si>
    <t>تأطير ممارسة كرة السلة والمشاركة في مختلف المنافسات الرياضية</t>
  </si>
  <si>
    <t>النادي الرياضي السوسي للصم أيت ملول</t>
  </si>
  <si>
    <t>تأطير ممارسة رياضة الأشخاص المعاقين والمشاركة في مختلف المنافسات الرياضية</t>
  </si>
  <si>
    <t>الاتحاد الرياضي البلدي لأيت ملول - قسم الكرة الحديدية -</t>
  </si>
  <si>
    <t>تأطير ممارسة رياضة الكرة الحديدية والمشاركة في مختلف المنافسات الرياضية</t>
  </si>
  <si>
    <t>الجمعية الرياضية امل ايت ملول</t>
  </si>
  <si>
    <t>شباب ايت ملول لكرة القدم</t>
  </si>
  <si>
    <t>الاتحاد الرياضي البلدي لأيت ملول - قسم الالعاب الرياضية -</t>
  </si>
  <si>
    <t xml:space="preserve"> المجموع</t>
  </si>
  <si>
    <t>الجمعيات المتعاقدة مع الجماعة</t>
  </si>
  <si>
    <t>جمعية التكافل للأشخاص المسنين</t>
  </si>
  <si>
    <t>جميع الأنشطة التعلقة بتمكين الطبقات المهمشة من الولوج للبنيات والخدمات المختلفة</t>
  </si>
  <si>
    <t>توقير مختلق الخدمات للمسنين الذين تم إيواؤهم</t>
  </si>
  <si>
    <t>بناء على اتفاقية</t>
  </si>
  <si>
    <t>جمعية محترف كوميديا للإبداع السينمائي</t>
  </si>
  <si>
    <t>الإهتمام والتشجيع للسينما والمسرح والفنون المرتبطة</t>
  </si>
  <si>
    <t>أنشطة مختلفة منها تنظيم ملتقى سوس الدولي للفيلم القصير بأيت ملول</t>
  </si>
  <si>
    <t>جمعية الإتحاد الرياضي نصر سيدي ميمون</t>
  </si>
  <si>
    <t>تنمية الفرد وصقل المواهب في مجال كرة القدم</t>
  </si>
  <si>
    <t>تحقيق نتائج مهمة على مستوى مختلف الفئآت</t>
  </si>
  <si>
    <t>الإتحاد الرياضي البلدي لأيت ملول</t>
  </si>
  <si>
    <t>النهوض برياضة كرة القدم على مستوى مختلف الفآت</t>
  </si>
  <si>
    <t>تحقيقنتائج لابأس بها على مستوى مختلف الفآت وتنظيم تظاهرات رياضية</t>
  </si>
  <si>
    <t>جمعية الطفولة المعاقة</t>
  </si>
  <si>
    <t>أنشطة متنوعة تستهدف الطفل عموما والطفل المعاق خصوصا</t>
  </si>
  <si>
    <t>الإهتمام بالطفولة المعاقة على مستوى فرع مدينة أيت ملول</t>
  </si>
  <si>
    <t>مختلف الأنشطة التنموية والإجتماعية بشراكة مع مختلف الهيئآت</t>
  </si>
  <si>
    <t>تسيير مؤسسة الأمل للتعليم الأولي</t>
  </si>
  <si>
    <t xml:space="preserve">بـــيــــان </t>
  </si>
  <si>
    <t>المداخيل</t>
  </si>
  <si>
    <t xml:space="preserve">تقديرات الميزانية </t>
  </si>
  <si>
    <t xml:space="preserve">1-  الميزانية                                            </t>
  </si>
  <si>
    <t>مجموع الموارد</t>
  </si>
  <si>
    <t>الضرائب والرسوم المحلية</t>
  </si>
  <si>
    <t>حصيلة الضرائب والرسوم المخصصة من طرف الدولة</t>
  </si>
  <si>
    <t>مدخول الخدمات</t>
  </si>
  <si>
    <t>مدخول الاملاك</t>
  </si>
  <si>
    <t>الامدادات والمساعدات والمساهمات</t>
  </si>
  <si>
    <t>مداخيل مختلفة</t>
  </si>
  <si>
    <t>مداخيل مقابل خدمات</t>
  </si>
  <si>
    <t>مداخيل ضريبية اخرى</t>
  </si>
  <si>
    <t>حصيلة الاقتراضات</t>
  </si>
  <si>
    <t>فوائض مالية</t>
  </si>
  <si>
    <t>امدادات</t>
  </si>
  <si>
    <t>2- الحسابات الخصوصية</t>
  </si>
  <si>
    <t xml:space="preserve">بيان </t>
  </si>
  <si>
    <t>الــــــمــــداخـــــيـــل</t>
  </si>
  <si>
    <t>الــنــــفـــــقـــــات</t>
  </si>
  <si>
    <r>
      <rPr>
        <b/>
        <sz val="10"/>
        <color indexed="8"/>
        <rFont val="Calibri"/>
        <family val="2"/>
      </rPr>
      <t>مجموع الاعتمادات المفتوحة</t>
    </r>
    <r>
      <rPr>
        <b/>
        <sz val="11"/>
        <color indexed="8"/>
        <rFont val="Calibri"/>
        <family val="2"/>
      </rPr>
      <t xml:space="preserve"> </t>
    </r>
  </si>
  <si>
    <t>اعتمادات تلغى</t>
  </si>
  <si>
    <t xml:space="preserve">مجموع  الميزانية                                            </t>
  </si>
  <si>
    <t xml:space="preserve">مجموع  الحسابات الخصوصية                                           </t>
  </si>
  <si>
    <t xml:space="preserve">مجموع  الميزانيات الملحقة                                        </t>
  </si>
  <si>
    <t xml:space="preserve">المجموع العام                                      </t>
  </si>
  <si>
    <t xml:space="preserve">الفائض الحقيقي الخام                                 </t>
  </si>
  <si>
    <t xml:space="preserve">الفائض الحقيقي الصافي                                  </t>
  </si>
  <si>
    <t xml:space="preserve"> طبقا للمادة 275 من القانون رقم : 1.15.85  الصادر في 07 يوليوز 2015 بتنفيد القانون التنظيمي رقم 113.14  والمرسوم رقم 2.17.290 المتعلق بكيفية بتحديد طبيعة وكيفيات إعداد ونشر المعلومات والمعطيات المضمنة في القوائم المالية والمحاسبية</t>
  </si>
  <si>
    <t xml:space="preserve">  المادة 275 من القانون التنظيمي 113.14 والمرسوم رقم 2.17.290</t>
  </si>
  <si>
    <t>المادة 275 من القانون التنظيمي 113.14 والمرسوم رقم 2.17.290</t>
  </si>
  <si>
    <t>جمعية الأعمال الاجتماعية لموظفي جماعة ايت ملول</t>
  </si>
  <si>
    <t>11.10.10.10.10</t>
  </si>
  <si>
    <t>12.10.10.10.10</t>
  </si>
  <si>
    <t>13.10.10.10.10</t>
  </si>
  <si>
    <t>14.10.10.10.10</t>
  </si>
  <si>
    <t>15.10.10.10.10</t>
  </si>
  <si>
    <t>16.10.10.10.10</t>
  </si>
  <si>
    <t>21.20.10.10.10</t>
  </si>
  <si>
    <t>22.20.10.10.10</t>
  </si>
  <si>
    <t>23.20.10.10.10</t>
  </si>
  <si>
    <t>24.20.10.10.10</t>
  </si>
  <si>
    <t>25.20.10.10.10</t>
  </si>
  <si>
    <t>مصاريف النشاط الثقافي و الفني</t>
  </si>
  <si>
    <t>51.50.10.10.10</t>
  </si>
  <si>
    <t>54.50.10.10.10</t>
  </si>
  <si>
    <t>55.50.10.10.10</t>
  </si>
  <si>
    <t xml:space="preserve"> الاشتراك في شبكات الماء و الكهرباء</t>
  </si>
  <si>
    <t>61.60.10.10.10</t>
  </si>
  <si>
    <t xml:space="preserve"> مصاريف الاستقبال</t>
  </si>
  <si>
    <t>62.60.10.10.10</t>
  </si>
  <si>
    <t xml:space="preserve"> مصاريف الإيواء و الإطعام</t>
  </si>
  <si>
    <t>63.60.10.10.10</t>
  </si>
  <si>
    <r>
      <t xml:space="preserve"> مصاريف</t>
    </r>
    <r>
      <rPr>
        <b/>
        <u val="single"/>
        <sz val="11"/>
        <rFont val="Times New Roman"/>
        <family val="1"/>
      </rPr>
      <t xml:space="preserve"> الإقامة</t>
    </r>
    <r>
      <rPr>
        <b/>
        <sz val="11"/>
        <rFont val="Times New Roman"/>
        <family val="1"/>
      </rPr>
      <t xml:space="preserve"> و الإطعام و الاستقبال</t>
    </r>
  </si>
  <si>
    <t>64.60.10.10.10</t>
  </si>
  <si>
    <t xml:space="preserve"> لوازم و مطبوعات </t>
  </si>
  <si>
    <t>68.60.10.10.10</t>
  </si>
  <si>
    <t xml:space="preserve"> مجموع البرنامج 10</t>
  </si>
  <si>
    <t>11.10.20.20.10</t>
  </si>
  <si>
    <t>14.10.20.20.10</t>
  </si>
  <si>
    <t>21.20.20.20.10</t>
  </si>
  <si>
    <t>22.20.20.20.10</t>
  </si>
  <si>
    <t>24.20.20.20.10</t>
  </si>
  <si>
    <t>26.20.20.20.10</t>
  </si>
  <si>
    <t>تعويضات عن المسؤولية</t>
  </si>
  <si>
    <t>27.20.20.20.10</t>
  </si>
  <si>
    <t>تعويضات عن الاشراف على المباريات و الامتحانات</t>
  </si>
  <si>
    <t>31.30.20.20.10</t>
  </si>
  <si>
    <t>33.30.20.20.10</t>
  </si>
  <si>
    <t>34.30.20.20.10</t>
  </si>
  <si>
    <t>35.30.20.20.10</t>
  </si>
  <si>
    <t>38.30.20.20.10</t>
  </si>
  <si>
    <t>41.40.20.20.10</t>
  </si>
  <si>
    <t xml:space="preserve"> مصاريف التنقل داخل المملكة ( الموظفين)</t>
  </si>
  <si>
    <t>42.40.20.20.10</t>
  </si>
  <si>
    <t>مصاريف المهمة بالخارج   ( الموظفين)</t>
  </si>
  <si>
    <t>43.40.20.20.10</t>
  </si>
  <si>
    <t xml:space="preserve"> مصاريف النقل داخل المملكة  ( الموظفين)</t>
  </si>
  <si>
    <t xml:space="preserve"> مجموع البرنامج 20</t>
  </si>
  <si>
    <t>11.10.30.30.10</t>
  </si>
  <si>
    <t>13.10.30.30.10</t>
  </si>
  <si>
    <t>14.10.30.30.10</t>
  </si>
  <si>
    <t>21.20.30.30.10</t>
  </si>
  <si>
    <t xml:space="preserve"> الصيانة و المحافظة الإعتيادية على البنايات الإدارية   </t>
  </si>
  <si>
    <t>23.20.30.30.10</t>
  </si>
  <si>
    <t>24.20.30.30.10</t>
  </si>
  <si>
    <t xml:space="preserve"> الصيانة الاعتيادية لعتاد وأ ثات المكاتب</t>
  </si>
  <si>
    <t>25.20.30.30.10</t>
  </si>
  <si>
    <t>26.20.30.30.10</t>
  </si>
  <si>
    <t>31.30.30.30.10</t>
  </si>
  <si>
    <t>32.30.30.30.10</t>
  </si>
  <si>
    <t>41.40.30.30.10</t>
  </si>
  <si>
    <t xml:space="preserve"> شراء الوقود و الزيوت لمرآب السيارات والآليات </t>
  </si>
  <si>
    <t>42.40.30.30.10</t>
  </si>
  <si>
    <t>43.40.30.30.10</t>
  </si>
  <si>
    <t>44.40.30.30.10</t>
  </si>
  <si>
    <t>45.40.30.30.10</t>
  </si>
  <si>
    <t>الضريبة الخاصة على السيارات</t>
  </si>
  <si>
    <t>51.50.30.30.10</t>
  </si>
  <si>
    <t>52.50.30.30.10</t>
  </si>
  <si>
    <t>53.50.30.30.10</t>
  </si>
  <si>
    <t>شراء الخــــــــــــــــــــــــــــــشب</t>
  </si>
  <si>
    <t>54.50.30.30.10</t>
  </si>
  <si>
    <t>55.50.30.30.10</t>
  </si>
  <si>
    <t xml:space="preserve"> شراء الزجاج</t>
  </si>
  <si>
    <t>56.50.30.30.10</t>
  </si>
  <si>
    <t>57.50.30.30.10</t>
  </si>
  <si>
    <t>58.50.30.30.10</t>
  </si>
  <si>
    <t>59.50.30.30.10</t>
  </si>
  <si>
    <t>60.50.30.30.10</t>
  </si>
  <si>
    <t>61.60.30.30.10</t>
  </si>
  <si>
    <t xml:space="preserve"> شراء مواد الصيانة المنزلية PEM </t>
  </si>
  <si>
    <t>62.60.30.30.10</t>
  </si>
  <si>
    <t xml:space="preserve"> شراء المواد المطهرة PD  </t>
  </si>
  <si>
    <t>71.70.30.30.10</t>
  </si>
  <si>
    <t>مصاريف تغدية الحيوانات و اسراجها</t>
  </si>
  <si>
    <t>مصاريف تهييء لوائح أجور الموظفين من طرف مؤسسات أخرء</t>
  </si>
  <si>
    <t>مستحقات استهلاك الكهرباء</t>
  </si>
  <si>
    <t xml:space="preserve"> مجموع البرنامج 30</t>
  </si>
  <si>
    <t>11.10.50.50.10</t>
  </si>
  <si>
    <t>فوائد القرض رقم 02/1999</t>
  </si>
  <si>
    <t>12.10.50.50.10</t>
  </si>
  <si>
    <t xml:space="preserve"> فوائد القرض رقم 2007/01 </t>
  </si>
  <si>
    <t>13.10.50.50.10</t>
  </si>
  <si>
    <t xml:space="preserve"> فوائد القرض رقم 01/2006</t>
  </si>
  <si>
    <t>14.10.50.50.10</t>
  </si>
  <si>
    <t>فوائد قرض التأهيل الحضري الشطر 2</t>
  </si>
  <si>
    <t>15.10.50.50.10</t>
  </si>
  <si>
    <t>فوائد قرض التأهيل الحضري الشطر 3</t>
  </si>
  <si>
    <t>21.20.50.50.10</t>
  </si>
  <si>
    <t>سداد فوائد التأخير</t>
  </si>
  <si>
    <t xml:space="preserve"> مجموع البرنامج 50</t>
  </si>
  <si>
    <t>11.10.10.10.20</t>
  </si>
  <si>
    <t>13.10.10.10.20</t>
  </si>
  <si>
    <t>مساعدات و دعم الجمعيات</t>
  </si>
  <si>
    <t>14.10.10.10.20</t>
  </si>
  <si>
    <t>11.10.20.20.20</t>
  </si>
  <si>
    <t>12.10.20.20.20</t>
  </si>
  <si>
    <t>24.20.20.20.20</t>
  </si>
  <si>
    <t>12.10.30.30.20</t>
  </si>
  <si>
    <t>13.10.30.30.20</t>
  </si>
  <si>
    <t xml:space="preserve"> شراء مواد إبادة الفئران</t>
  </si>
  <si>
    <t>14.10.30.30.20</t>
  </si>
  <si>
    <t>15.10.30.30.20</t>
  </si>
  <si>
    <t>21.20.30.30.20</t>
  </si>
  <si>
    <t>22.20.30.30.20</t>
  </si>
  <si>
    <t>شراء عتاد صغير للتلقيح</t>
  </si>
  <si>
    <t>11.10.50.50.20</t>
  </si>
  <si>
    <t>12.10.50.50.20</t>
  </si>
  <si>
    <t>11.10.60.60.20</t>
  </si>
  <si>
    <t xml:space="preserve"> مجموع البرنامج 60</t>
  </si>
  <si>
    <t>11.10.80.80.20</t>
  </si>
  <si>
    <t xml:space="preserve"> شراء الكتب </t>
  </si>
  <si>
    <t>13.10.80.80.20</t>
  </si>
  <si>
    <t>14.10.80.80.20</t>
  </si>
  <si>
    <t xml:space="preserve"> مجموع البرنامج 80</t>
  </si>
  <si>
    <t xml:space="preserve"> مجموع البرنامج 90</t>
  </si>
  <si>
    <t>21.20.90.90.20</t>
  </si>
  <si>
    <t>11.10.10.10.30</t>
  </si>
  <si>
    <t>12.10.10.10.30</t>
  </si>
  <si>
    <t>شراء البذور والأزهار للمغارس والمشاتل</t>
  </si>
  <si>
    <t>13.10.10.10.30</t>
  </si>
  <si>
    <t>14.10.10.10.30</t>
  </si>
  <si>
    <t>15.10.10.10.30</t>
  </si>
  <si>
    <t>شراء شارات لترقيم العمارات</t>
  </si>
  <si>
    <t>16.10.10.10.30</t>
  </si>
  <si>
    <t>شراء شارات أسماء الشوارع</t>
  </si>
  <si>
    <t>17.10.10.10.30</t>
  </si>
  <si>
    <t>21.20.10.10.30</t>
  </si>
  <si>
    <t>24.20.10.10.30</t>
  </si>
  <si>
    <t>25.20.10.10.30</t>
  </si>
  <si>
    <t xml:space="preserve"> الصيانة الاعتيادية للطرقات</t>
  </si>
  <si>
    <t>29.20.10.10.30</t>
  </si>
  <si>
    <t>13.10.20.20.30</t>
  </si>
  <si>
    <t>14.10.20.20.30</t>
  </si>
  <si>
    <t>21.20.20.20.30</t>
  </si>
  <si>
    <t xml:space="preserve">  الصيانة الإعتيادية للمولدات ومحطات التحويل</t>
  </si>
  <si>
    <t>11.10.30.30.30</t>
  </si>
  <si>
    <t xml:space="preserve"> مستحقات  نقط الماءالعمومي</t>
  </si>
  <si>
    <t>12.10.30.30.30</t>
  </si>
  <si>
    <t xml:space="preserve">  شراء عتاد الصيانة  لنقط الماء</t>
  </si>
  <si>
    <t>11.10.10.10.50</t>
  </si>
  <si>
    <t>12.10.10.10.50</t>
  </si>
  <si>
    <t>21.20.10.10.50</t>
  </si>
  <si>
    <t>مصاريف تنفيذ الأحكام القضائية و اتفاقيات الصلح</t>
  </si>
  <si>
    <t>23.20.10.10.50</t>
  </si>
  <si>
    <t xml:space="preserve"> صوائر المسطرة و إقامة الدعاوي   </t>
  </si>
  <si>
    <t>00.20.20.20.50</t>
  </si>
  <si>
    <t>51.50.40.40.50</t>
  </si>
  <si>
    <t xml:space="preserve">دفعات لمؤسسة التعاون بين  الجماعات </t>
  </si>
  <si>
    <t>52.50.40.40.50</t>
  </si>
  <si>
    <t>دفعات لبلدية أكادير للمطرح العمومي للنفايات</t>
  </si>
  <si>
    <t>دفعات لفائدة الشركات الخاصة نظير الخدمات التي تسديها للجماعات الترابية (ALSA)</t>
  </si>
  <si>
    <t xml:space="preserve"> مجموع البرنامج 40</t>
  </si>
  <si>
    <t>10.10.10.10.60</t>
  </si>
  <si>
    <t xml:space="preserve"> شراء المواد للوقاية الصحية للمكاتب البلدية</t>
  </si>
  <si>
    <t>اعانات لمؤسسات اخرى اجتماعية</t>
  </si>
  <si>
    <t>هبات و معونات لصالح المحتاجين</t>
  </si>
  <si>
    <t>دفعات للمختبرات العمومية والمصالح التابعة لوزارة الصحة (دفعة للصيدلية المركزية بالرباط) RAMED</t>
  </si>
  <si>
    <t>أيت ملول في: …………………………………………...</t>
  </si>
  <si>
    <t>أيت ملول في: ……………………………………………</t>
  </si>
  <si>
    <t>الدراسات و المساعدة التقنية</t>
  </si>
  <si>
    <t>تشييد البنايات</t>
  </si>
  <si>
    <t>شراءالآليات السيارات الدراجات  و الدراجات النارية</t>
  </si>
  <si>
    <t xml:space="preserve"> شراء عتاد واثاث  المكتب</t>
  </si>
  <si>
    <t xml:space="preserve"> شراء العتاد المعلوماتي</t>
  </si>
  <si>
    <t>شراء العتاد الكهربائي والإلكتروني</t>
  </si>
  <si>
    <t xml:space="preserve"> شراء عتاد التزيين والحفلات </t>
  </si>
  <si>
    <t>مشروع متكامل : بناء حائط وقائي للحماية من الفياضانات على طول الضفة اليسرى لواد سوس</t>
  </si>
  <si>
    <t>12.10.20.20.10</t>
  </si>
  <si>
    <t>مشروع متكامل :أشغال التهيئة الحضرية الشطر الثالث</t>
  </si>
  <si>
    <t>13.10.20.20.10</t>
  </si>
  <si>
    <t>مشروع متكامل : أشغال التهيئة الحضرية الشطر الخامس</t>
  </si>
  <si>
    <t>مشروع متكامل : انجاز منتزه بحي تمرسيط</t>
  </si>
  <si>
    <t>15.10.20.20.10</t>
  </si>
  <si>
    <t>مشروع متكامل : أشغال التهيئة الحضرية الشطر الرابع</t>
  </si>
  <si>
    <t>سداد أصل القرض  رقم : 01/2007</t>
  </si>
  <si>
    <t>سداد أصل القرض  رقم : 02/1999</t>
  </si>
  <si>
    <t>سداد أصل قرض االتهيئة الحضرية الجزء الثاني</t>
  </si>
  <si>
    <t>سداد أصل قرض االتهيئة الحضرية الجزء الثالث</t>
  </si>
  <si>
    <t>سداد أصل القرض  رقم : 01/2006</t>
  </si>
  <si>
    <t>21.10.10.10.20</t>
  </si>
  <si>
    <t xml:space="preserve">الدراسات و المساعدة التقنية </t>
  </si>
  <si>
    <t>22.10.10.10.20</t>
  </si>
  <si>
    <t xml:space="preserve">شراء البنايات </t>
  </si>
  <si>
    <t>11.20.10.10.20</t>
  </si>
  <si>
    <t xml:space="preserve">عتاد و أثات المكتب </t>
  </si>
  <si>
    <t>21.10.20.20.20</t>
  </si>
  <si>
    <t>الدراسات و المساعدات التقنية في الانشطة الرياضية</t>
  </si>
  <si>
    <t>22.10.20.20.20</t>
  </si>
  <si>
    <t>23.10.20.20.20</t>
  </si>
  <si>
    <t>31.10.20.20.20</t>
  </si>
  <si>
    <t>21.10.30.30.20</t>
  </si>
  <si>
    <t>الدراسات و المساعدات التقنية الخاصة بالانشطة الصحية</t>
  </si>
  <si>
    <t>21.10.70.70.20</t>
  </si>
  <si>
    <t>الدراسات و المساعدات التقنية الخاصة بالتقافة و الفنون الجميلة</t>
  </si>
  <si>
    <t>22.10.70.70.20</t>
  </si>
  <si>
    <t>شراء بناء البنايات الخاصة بالتقافة و الفنون الجميلة</t>
  </si>
  <si>
    <t>32.10.70.70.20</t>
  </si>
  <si>
    <t>الاصلاح و الاشغال الكبرى للاراضي</t>
  </si>
  <si>
    <t>11.20.70.70.20</t>
  </si>
  <si>
    <t>عتاد و اثاث المكتب و قاعات المطالعة</t>
  </si>
  <si>
    <t>21.10.80.80.20</t>
  </si>
  <si>
    <t>الدراسات و المساعدة التقنية للبنايات الدينية</t>
  </si>
  <si>
    <t>23.10.80.80.20</t>
  </si>
  <si>
    <t xml:space="preserve"> مصاريف المقابر وإصلاح أسوارها </t>
  </si>
  <si>
    <t>مجموع البرنامج 10</t>
  </si>
  <si>
    <t>مجموع البرنامج 20</t>
  </si>
  <si>
    <t>مجموع البرنامج 30</t>
  </si>
  <si>
    <t>مجموع البرنامج 70</t>
  </si>
  <si>
    <t>مجموع البرنامج 80</t>
  </si>
  <si>
    <t>اشغال كبرى للتشجير</t>
  </si>
  <si>
    <t>22.20.10.10.30</t>
  </si>
  <si>
    <t>أشغال كبرى لتهيئ المناطق الخضراء</t>
  </si>
  <si>
    <t>31.10.20.20.30</t>
  </si>
  <si>
    <t>11.30.20.20.30</t>
  </si>
  <si>
    <t>وضع الاعمدة و الاسلاك الخاصة بمنسات الانارة العمومية</t>
  </si>
  <si>
    <t>11.40.20.20.30</t>
  </si>
  <si>
    <t>17.10.10.10.40</t>
  </si>
  <si>
    <t>الحقوق و الرسوم المرتبطة بالشراءات</t>
  </si>
  <si>
    <t>21.10.30.30.40</t>
  </si>
  <si>
    <t>الدراسات و المساعدات التقنية للبنايات التجارية</t>
  </si>
  <si>
    <t>33.30.30.30.50</t>
  </si>
  <si>
    <t>دفعات للهيات و المؤسسات: تأهيل جماعة ايت ملول في اطار سياية المدينة</t>
  </si>
  <si>
    <t>34.30.30.30.50</t>
  </si>
  <si>
    <t>41.30.30.30.50</t>
  </si>
  <si>
    <t>دفعة لحساب: المبادرة المحلية للتنمية البشرية</t>
  </si>
  <si>
    <t>12.10.10.10.60</t>
  </si>
  <si>
    <t>تغطية إعتمادات التسيير المنقولة</t>
  </si>
  <si>
    <t>دفعة لفائدة المستشفى الجهوي لانزكان</t>
  </si>
  <si>
    <t>منتوج بيع الحيوانات و المحجوزات التي لم تسحب داخل الأجل القانوني</t>
  </si>
  <si>
    <t>منتوج الملك الغابوي التابع للجماعة</t>
  </si>
  <si>
    <t xml:space="preserve"> طبقا للمادة 275 من القانون التنظيمي 113.14 و المادة 133 من المرسوم رقم :2.17.451 الصادر في 23 نونبر 2017 بسن نظام للمحاسبة العمومية للجماعات و مؤسسات التعاون بين الجماعات و المرسوم رقم 2.17.290</t>
  </si>
  <si>
    <t>Total</t>
  </si>
  <si>
    <t>disponible crédit de paiement</t>
  </si>
  <si>
    <t>52.30.30.30.50</t>
  </si>
  <si>
    <t>أيت ملول في:…………………………….</t>
  </si>
  <si>
    <t>مجموع البرنامج 50</t>
  </si>
  <si>
    <t>مجموع البرنامج 60</t>
  </si>
  <si>
    <t>مجموع البرنامج 90</t>
  </si>
  <si>
    <t>تهيئة الطرق الحضرية الشطرالرابع</t>
  </si>
  <si>
    <t>جمعية مؤسسة رسالة صفاء</t>
  </si>
  <si>
    <t>جمعية أصدقاء مرضى القصور الكلوي لأيت ملول</t>
  </si>
  <si>
    <t>جمعية السلام لادماج المعاقين</t>
  </si>
  <si>
    <t>جمعية كشاف المغرب فرع ازرو</t>
  </si>
  <si>
    <t>جمعية الجنوب لمحاربة السيدا</t>
  </si>
  <si>
    <t>جمعية مركز الاخوة للتربية و التنمية الاجتماعية</t>
  </si>
  <si>
    <t>جمعية تودرت للتنشيط التقافي و الرياضي و الاعمال الاجتماعية</t>
  </si>
  <si>
    <t>جمعية ايت علا للتنمية و التعاون</t>
  </si>
  <si>
    <t>جمعية مستقبل ايت ملول للتنمية و التضامن</t>
  </si>
  <si>
    <t>جمعية فدرالية جمعيات الشهداء الاجتماعية للتنمية و التعاون</t>
  </si>
  <si>
    <t>جمعية اعن ابنك لمحاربة الهدر المدرسي</t>
  </si>
  <si>
    <t>جمعية ايت البطاح للتنمية و التعاون</t>
  </si>
  <si>
    <t>جمعية انبعاث سوس للتكوين و التنمية الاجتماعية و الحلاقة و الموضة</t>
  </si>
  <si>
    <t>جمعية المسار للبيئة و التنمية و التواصل</t>
  </si>
  <si>
    <t>جمعية اليد الممدودة النسائية بأيت ملول</t>
  </si>
  <si>
    <t>جمعية رفقاء للتنمية و الاعمال الاجتماعية</t>
  </si>
  <si>
    <t>جمعية السعادة للكراطي شوطوكان وفنون الحرب الايروبيك والتدليك</t>
  </si>
  <si>
    <t>الجمعية الرياضية لايت ملول لكرة السلة</t>
  </si>
  <si>
    <t>جمعية السلام الرياضية لهواة الحمام الزاجل</t>
  </si>
  <si>
    <t>جمعية الحرية الثقافية و الرياضية لهواة الحمام الزاجل</t>
  </si>
  <si>
    <t>الجمعية النادي الجهموي للدراجات النارية باكادير</t>
  </si>
  <si>
    <t>الجمعية الرياضية وفاق ايت ملول</t>
  </si>
  <si>
    <t>جمعية قدماء النادي الرياضي لايت ملول</t>
  </si>
  <si>
    <t>جمعية نادي الاتحاد الرياضي البلدي لايت ملول لكرة القدم النسائية</t>
  </si>
  <si>
    <t xml:space="preserve">جمعية الروح الرياضية و التنمية الرياضية </t>
  </si>
  <si>
    <t>جمعية السلام للتايكواندو و الرياضات المماثلة</t>
  </si>
  <si>
    <t>جمعية امل ايت ملول للملاكمة</t>
  </si>
  <si>
    <t>جمعية الامل للكراطي</t>
  </si>
  <si>
    <t>جمعية نادي شبيبة الشهداء للتنمية الرياضية</t>
  </si>
  <si>
    <t>جمعية الامام مالك للثقافة و التنمية</t>
  </si>
  <si>
    <t>جمعية ازرو للثفافة و التنمية</t>
  </si>
  <si>
    <t>جمعية بصمات الفن</t>
  </si>
  <si>
    <t>جمعية رابطة نبراس الشباب للاعلام و التقافة</t>
  </si>
  <si>
    <t>جمعية دروب الفن</t>
  </si>
  <si>
    <t>جمعية أسايس للشعر و الابداع</t>
  </si>
  <si>
    <t>جمعية ازرو الكبير لاحياء التراث الشعبي</t>
  </si>
  <si>
    <t>جمعية الأفق للتنمية و التعاون</t>
  </si>
  <si>
    <t>جمعية افولكي للتنمية و الثقافة</t>
  </si>
  <si>
    <t>جمعية التوافق لترسيخ السلوك المدني و التنمية</t>
  </si>
  <si>
    <t>جمعية قصبة ايت محمود للثقافة و التنمية الاجتماعية</t>
  </si>
  <si>
    <t>جمعية شباب العرفان</t>
  </si>
  <si>
    <t>جمعية المختار السوسي للثقافة و التنمية و التعاون</t>
  </si>
  <si>
    <t>جمعية السلام للتربية و التكوين</t>
  </si>
  <si>
    <t>جمعية قلوب مفتوحة للتنمية الاجتماعية و الثقافية و الرياضية</t>
  </si>
  <si>
    <t>جمعية ايور نسوس للثقافة</t>
  </si>
  <si>
    <t>جمعية الانوار للثقافة و الرياضة و الاعمال الاجتماعية</t>
  </si>
  <si>
    <t>جمعية السواعد المتضامنة للتربية و الثقافة و التنمية الاجتماعية</t>
  </si>
  <si>
    <t>جمعية كن متفائلا</t>
  </si>
  <si>
    <t>الجمعية الوطنية لأسر شهداء و مفقودي و أسرى الصحراء المغربية</t>
  </si>
  <si>
    <t>جمعية كشاف المغرب فرع ايت ملول</t>
  </si>
  <si>
    <t>أيت ملول في: ………………………………………..</t>
  </si>
  <si>
    <t xml:space="preserve">جمعية نساء الغد للتنمية </t>
  </si>
  <si>
    <t>جمعية العهد الجديد للتنمية البشرية و  الاجتماعية</t>
  </si>
  <si>
    <t>جمعية روح الاختيار ايت ملول</t>
  </si>
  <si>
    <t>جمعية افولكي  للرياضات بايت ملول</t>
  </si>
  <si>
    <t>جمعية ابدو جيم لكمال الأجسام و الرشاقة البدنية</t>
  </si>
  <si>
    <t>جمعية وفاق سوس للتيكواندو</t>
  </si>
  <si>
    <t>جمعية القدس الرياضي بايت ملول</t>
  </si>
  <si>
    <t>جمعية الكفاح للرياضة بايت ملول</t>
  </si>
  <si>
    <t>الجمعية الرياضية لفرق الاحياء بايت ملول</t>
  </si>
  <si>
    <t>جمعية المجد لكرة القدم بايت ملول</t>
  </si>
  <si>
    <t>جمعية التميز للرياضة و التنمية بايت ملول</t>
  </si>
  <si>
    <t>جمعية انبعاث سوس لرياضات الكيك بوكسينغ و موايطاي الملاكمة</t>
  </si>
  <si>
    <t>جمعية الامل النسائية بايت ملول</t>
  </si>
  <si>
    <t>جمعية النصر الجامعي للكراطي شوطوكان</t>
  </si>
  <si>
    <t>جمعية نادي النصر الرياضي الجامعي</t>
  </si>
  <si>
    <t>خلق وتمتين روابط الصداقةوالاخوة وتنظيم تدريبات رياضية داخل النادي وخارجه</t>
  </si>
  <si>
    <t>جمعية الروح الرياضية للتيكواندو والرياضات الأخرى</t>
  </si>
  <si>
    <t>جمعية ويدر لكمال الاجسام والايروبيك والفول كنتاكت والايكيدو</t>
  </si>
  <si>
    <t>مزاولة التدريبات وتأطير ممارسة الايكيدو والفول كونتاكت والتايكوندو وكمال الاجسام</t>
  </si>
  <si>
    <t>جمعية انبعات سوس للرياضة والثقافة</t>
  </si>
  <si>
    <t>تـطير ممارسة الكيك بوكسينغ والرشاقة وفنون الحرب</t>
  </si>
  <si>
    <t>جمعية وفاق سوس للتيكواندو والرياضات الاخرى</t>
  </si>
  <si>
    <t>جمعية اتحاد ايت ملول لهواة الحمام الزاجل</t>
  </si>
  <si>
    <t>تنظيم سباقات الحمام الزاجل</t>
  </si>
  <si>
    <t>جمعية انصار الاتحاد الرياضي البلدي لايت ملول</t>
  </si>
  <si>
    <t>جمعية قدماء الاتحاد الرياضي البلدي لايت ملول</t>
  </si>
  <si>
    <t>الرفع من صورة المدينة والنادي رياضيا واقتصاديا وثقافيا</t>
  </si>
  <si>
    <t>جمعية مجد ايت ملول للتنمية الرياضية</t>
  </si>
  <si>
    <t>تنظيم الانشطة الرياضية الثقافية والتنموية</t>
  </si>
  <si>
    <t>الجمعية الرياضية لفتوة النصر الرياضي</t>
  </si>
  <si>
    <t>العمل على تطوير المؤهلات البدنية والمعنوية لأعضائها</t>
  </si>
  <si>
    <t xml:space="preserve">الجمعية الرياضية اشبال ايت ملول </t>
  </si>
  <si>
    <t>تنشئة الأطفال وترسيخ حب الوطن والمواطنة</t>
  </si>
  <si>
    <t>جمعية نادي ابطال القصبة للأنشطة الثقافية والرياضية والاجتماعية بأيت ملول</t>
  </si>
  <si>
    <t>جمعية انير لمساعدة الأطفال في وضعية صعبة</t>
  </si>
  <si>
    <t>حماية حقوق الطفل والدفاع عنها والمرافعة بشأنها</t>
  </si>
  <si>
    <t>المنظمة المغربية للكشافة والمرشدات</t>
  </si>
  <si>
    <t>المساهمة في التربية والتنشئة الشاملة للطفولة والشبابا</t>
  </si>
  <si>
    <t>جمعية حياتي لحماية الطفولة</t>
  </si>
  <si>
    <t>مساعدة واعانة الاطفال في وضعية صعبة</t>
  </si>
  <si>
    <t>جمعية مسيرة النور للتربية والتنمية الاجتماعية</t>
  </si>
  <si>
    <t>الاهتمام بقضايا الطفل والمراة والشباب وتقوية روح المواطنة</t>
  </si>
  <si>
    <t>جمعية ادخال السرور</t>
  </si>
  <si>
    <t>الاهتمام بقضايا الطفل والشباب والمرأة</t>
  </si>
  <si>
    <t>جمعية التضامن النسائية للتنمية والثقافة</t>
  </si>
  <si>
    <t xml:space="preserve">رعاية الطفولة والامومة في جميع مراحلها </t>
  </si>
  <si>
    <t>الجمعية الوطنية للوقاية من حواذث السير و السلامة الطرقية والاسعاف الاولي</t>
  </si>
  <si>
    <t>تنظيم ورشات وترسيخ مبادئ الوقاية من حوادث السير</t>
  </si>
  <si>
    <t>جمعية الأمل للسلامة الطرقية</t>
  </si>
  <si>
    <t>جمعية قدماء النجاح</t>
  </si>
  <si>
    <t>اعادة احياء الأجيال السابقة رياضيا</t>
  </si>
  <si>
    <t>جمعية افاق للتنمية والتعاون</t>
  </si>
  <si>
    <t>المساهمة في تحسين الظروف الاجتماعية للفئات المعوزة</t>
  </si>
  <si>
    <t>جمعية بصمات الخير للتنمية الاجتماعية</t>
  </si>
  <si>
    <t>المساهمة في مشاريع التنمية وتأهيل المواطن</t>
  </si>
  <si>
    <t>جمعية ايادي الخير للتنمية</t>
  </si>
  <si>
    <t>الاهتمام بشؤون المرأة والطفولة والشباب</t>
  </si>
  <si>
    <t>جمعية حي المزار للتنمية والتعاون</t>
  </si>
  <si>
    <t xml:space="preserve">الرقي بالمنطقة والايهام في التنمية الاجتماعية </t>
  </si>
  <si>
    <t>جمعية افق مبادرات</t>
  </si>
  <si>
    <t>جمعية خواطر للبيئة والتنمية الاجتماعية</t>
  </si>
  <si>
    <t>جمعية شمس الاصيل للتنمية والثقافة والأعمال الاجتماعية</t>
  </si>
  <si>
    <t>جمعية الخير للتنمية والتعاون</t>
  </si>
  <si>
    <t>جمعية مركز الالفية الثالثة للتكوين والتنمية الثالثة</t>
  </si>
  <si>
    <t>تأهيل الموارد البشرية بغية الاسهام في التنمية الشاملة</t>
  </si>
  <si>
    <t>جمعية السلام للتنمية البشرية</t>
  </si>
  <si>
    <t>تعميم دعم روح المبادرة الوطنية للتنمية البشرية</t>
  </si>
  <si>
    <t>جمعية الانقاد للتنمية والتعاون</t>
  </si>
  <si>
    <t>المساهمة في تفعيل وتنشيط المجال الاجتماعي والثقافي والرياضي</t>
  </si>
  <si>
    <t>جمعية نساء الغد للتنمية بازرو</t>
  </si>
  <si>
    <t>جمعية تكنة للتنمية و احياء الموروث الثقافي الحساني</t>
  </si>
  <si>
    <t xml:space="preserve"> للتنمية و احياء الموروث الثقافي الحساني</t>
  </si>
  <si>
    <t>جمعية التواصل للتربية والتعليم والثقافة والصحة والتنمية المستدامة</t>
  </si>
  <si>
    <t>المساهمة في بث روح التعاون والتواصل المحلي والوطني</t>
  </si>
  <si>
    <t>جمعية روح المواطنة للتنمية البشرية حي العرب ازرو</t>
  </si>
  <si>
    <t>المساهمة في تفعيل برنامج المبادرة الوطنية للتنمية البشرية على المستوى المحلي</t>
  </si>
  <si>
    <t>جمعية الندى للتنمية والتضامن</t>
  </si>
  <si>
    <t>النهوض بالانشطة الثقافية والفنية المحلية والوطنية</t>
  </si>
  <si>
    <t>جمعية منتدى الأدب لمبدعي الجنوب فرع ايت ملول</t>
  </si>
  <si>
    <t>تأصيل وتفعيل النشاط الأدبي والاعتناء بالثرات الثقافي</t>
  </si>
  <si>
    <t>جمعية الاحسان</t>
  </si>
  <si>
    <t xml:space="preserve">تنشط في المجال الثقافي والتربوي </t>
  </si>
  <si>
    <t>أجيال تمرسيط للتربية والثقافة</t>
  </si>
  <si>
    <t>جمعية الاريج للثقافة والفنون</t>
  </si>
  <si>
    <t>الاهتمام بالفنون والثرات الشعبي وتقوية الذوق الفني لدى المواطن</t>
  </si>
  <si>
    <t>جمعية شباب الحرش الواعد للتنمية والثقافة والرياضة</t>
  </si>
  <si>
    <t>العمل على تقوية روح المبادرة التضامن والتشارك بين سكان المنطقة</t>
  </si>
  <si>
    <t>جمعية اتيك للتنمية والثقافة</t>
  </si>
  <si>
    <t>الاسهام في التنمية الاجتماعية والثقافية والاقتصادية بالمنطقة</t>
  </si>
  <si>
    <t>جمعية النهضة للثقافة المهنية</t>
  </si>
  <si>
    <t>تشجيع الانشطة الموازية داخل المؤسسات التعليمية</t>
  </si>
  <si>
    <t>جمعية تضامن لدعم المركز الاستشفائي الاقليمي انزكان</t>
  </si>
  <si>
    <t>تشجيع و دعم الاجراءات الرامية الى تحسين البيئة العامة و معدات مستشفى انزكان</t>
  </si>
  <si>
    <t>50.1010.30.31</t>
  </si>
  <si>
    <t>20.2020.10.12</t>
  </si>
  <si>
    <t>20.1010.10.11</t>
  </si>
  <si>
    <t>مساعدات و دعم الجمعيات (الثقافية و الاجتماعية)</t>
  </si>
  <si>
    <t>جمعية تواصل الخير للتنمية و الثقافة</t>
  </si>
  <si>
    <t>جمعية الكشفية الحسنية المغربية فرع ايت ملول</t>
  </si>
  <si>
    <t>جمعية التضامن النسائي بحي ازرو</t>
  </si>
  <si>
    <t>جمعية الانصاف للتنمية البشرية و حماية المرأة و الطفل</t>
  </si>
  <si>
    <t>جمعية منظمة التجيد الطلابي فرع ايت ملول</t>
  </si>
  <si>
    <t>جمعية بشائر الخير للثقافة و البيئة و الرياضية</t>
  </si>
  <si>
    <t>جمعية الابداعات للتاطير التربوي و الثقافي و التنمية الاجتماعية فرع ايت ملول</t>
  </si>
  <si>
    <t>جمعية افولكي للتنمية و التعاون</t>
  </si>
  <si>
    <t>جمعية ايت القاضي للبيئة و التنمية الاجتماعية</t>
  </si>
  <si>
    <t>جمعية اجيال اكدال للتنمية الاجتماعية و الثقافية و الرياضية</t>
  </si>
  <si>
    <t>جمعية مركز نبضة امل للاعمال الاجتماعية و رعاية اليتيم و المرأة و الطفل في وضعية صعبة</t>
  </si>
  <si>
    <t>جمعية الجيل الصاعد للتربية و التنمية المستدامة</t>
  </si>
  <si>
    <t>جمعية يد الخير للتنمية المستدامة</t>
  </si>
  <si>
    <t>جمعية المواهب للثقافة و الفن و التنمية الاجتماعية</t>
  </si>
  <si>
    <t>جمعية بسمة للام و الطفل</t>
  </si>
  <si>
    <t>الجمعية الخيرية الاسلامية بانزكان</t>
  </si>
  <si>
    <t>الجمعية المغربية لتربية الشبيبة</t>
  </si>
  <si>
    <t>جمعية اشعاع للتنمية و الاعمال الاجتماعية</t>
  </si>
  <si>
    <t>جمعية الحسنية لفنون الرقص</t>
  </si>
  <si>
    <t>جمعية دو زاويت للثقافة و الفنون و الترتث الشعبي</t>
  </si>
  <si>
    <t>جمعية أجيال للثقافة و الرياضة و الأعمال الاجتماعية</t>
  </si>
  <si>
    <t>جمعية الشباب الحر للتربية و التنمية فرع ازرو</t>
  </si>
  <si>
    <t>جمعية مركز الهداية للدعم التربوي و التكوين المستمر</t>
  </si>
  <si>
    <t>20.1010.10.13</t>
  </si>
  <si>
    <t>20.1010.10.14</t>
  </si>
  <si>
    <t>20.2020.10.11</t>
  </si>
  <si>
    <t>جمعية الوفاق للشؤون الإجتماعية حي تمرسيط</t>
  </si>
  <si>
    <t>اعانات لمؤسسات أخرى اجتماعية</t>
  </si>
  <si>
    <t>أيت ملول في : …………..........................………………….</t>
  </si>
  <si>
    <t>36.10.30.30.40</t>
  </si>
  <si>
    <t>الأسواق المغطاة</t>
  </si>
  <si>
    <t>84.80.30.30.10</t>
  </si>
  <si>
    <t>86.80.30.30.10</t>
  </si>
  <si>
    <t xml:space="preserve">310 202  70.70.70.70.11 </t>
  </si>
  <si>
    <r>
      <rPr>
        <b/>
        <sz val="11"/>
        <rFont val="Times New Roman"/>
        <family val="1"/>
      </rPr>
      <t>320 102  80.80.80.80.11</t>
    </r>
  </si>
  <si>
    <r>
      <rPr>
        <b/>
        <sz val="11"/>
        <rFont val="Times New Roman"/>
        <family val="1"/>
      </rPr>
      <t>320 202  80.80.80.80.11</t>
    </r>
  </si>
  <si>
    <t xml:space="preserve">310 201  70.70.70.70.11 </t>
  </si>
  <si>
    <t>أيت ملول في: ....................................................</t>
  </si>
  <si>
    <t>أيت ملول في: .........................................................</t>
  </si>
  <si>
    <t xml:space="preserve"> </t>
  </si>
  <si>
    <t>أيت ملول في : .................................</t>
  </si>
  <si>
    <t xml:space="preserve">مساهمات الوزارات </t>
  </si>
  <si>
    <t>50/30/10.11</t>
  </si>
  <si>
    <t>50/30/10.13</t>
  </si>
  <si>
    <t xml:space="preserve">مساهمات الجماعات الترابية </t>
  </si>
  <si>
    <r>
      <t xml:space="preserve">320 101  </t>
    </r>
    <r>
      <rPr>
        <b/>
        <sz val="12"/>
        <rFont val="Calibri"/>
        <family val="2"/>
      </rPr>
      <t>80.80.80.80.11</t>
    </r>
  </si>
  <si>
    <r>
      <t xml:space="preserve">320 201  </t>
    </r>
    <r>
      <rPr>
        <b/>
        <sz val="12"/>
        <rFont val="Calibri"/>
        <family val="2"/>
      </rPr>
      <t>80.80.80.80.11</t>
    </r>
  </si>
  <si>
    <t>91.90.30.30.10</t>
  </si>
  <si>
    <t>92.90.30.30.10</t>
  </si>
  <si>
    <t>94.90.30.30.10</t>
  </si>
  <si>
    <t>95.90.30.30.10</t>
  </si>
  <si>
    <t>96.90.30.30.10</t>
  </si>
  <si>
    <t>مجموع البرنامج 40</t>
  </si>
  <si>
    <t xml:space="preserve">الإعتماد المفتوح </t>
  </si>
  <si>
    <t xml:space="preserve">total crédit reporté </t>
  </si>
  <si>
    <t>déficit</t>
  </si>
  <si>
    <t>2éme partie</t>
  </si>
  <si>
    <t>1er partie</t>
  </si>
  <si>
    <t>الإعتمادات المرحلة قبل الالغاءات</t>
  </si>
  <si>
    <t>الإعتمادات الواجب ترحيلها بعد الالغاءات</t>
  </si>
  <si>
    <t>الاعتمادات المرحلة قبل الالغاءات</t>
  </si>
  <si>
    <t>الاعتمادات المرحلة بعد الالغاءات</t>
  </si>
  <si>
    <t>اعتمادات ترحل  قبل الالغاءات</t>
  </si>
  <si>
    <t>اعتمادات ترحل  بعد الالغاءات</t>
  </si>
  <si>
    <t>Excedent</t>
  </si>
  <si>
    <t>Total des crédit CP</t>
  </si>
  <si>
    <t>32.30.20.20.10</t>
  </si>
  <si>
    <t>المساهمات في النظام الجماعي لمنح رواتب التقاعد</t>
  </si>
  <si>
    <t>63.60.30.30.10</t>
  </si>
  <si>
    <t>شراء المواد البلاستيكية</t>
  </si>
  <si>
    <t>97.90.30.30.10</t>
  </si>
  <si>
    <t>فوائد قرض التأهيل الحضري الشطر 4</t>
  </si>
  <si>
    <t>11.10.40.40.10</t>
  </si>
  <si>
    <t>12.10.40.40.10</t>
  </si>
  <si>
    <t>13.10.40.40.10</t>
  </si>
  <si>
    <t>14.10.40.40.10</t>
  </si>
  <si>
    <t>15.10.40.40.10</t>
  </si>
  <si>
    <t>16.10.40.40.10</t>
  </si>
  <si>
    <t>25.20.10.10.20</t>
  </si>
  <si>
    <t>شراء مواد غدائية لأهداف انسانية</t>
  </si>
  <si>
    <t>71.70.80.80.20</t>
  </si>
  <si>
    <t>28.20.10.10.30</t>
  </si>
  <si>
    <t>61.60.40.40.50</t>
  </si>
  <si>
    <t>68.60.40.40.50</t>
  </si>
  <si>
    <r>
      <rPr>
        <b/>
        <u val="single"/>
        <sz val="22"/>
        <color indexed="8"/>
        <rFont val="Calibri"/>
        <family val="2"/>
      </rPr>
      <t>قائمة مصاريف التسيير</t>
    </r>
    <r>
      <rPr>
        <b/>
        <sz val="22"/>
        <color indexed="8"/>
        <rFont val="Calibri"/>
        <family val="2"/>
      </rPr>
      <t xml:space="preserve">محصورة في 2020/12/31 </t>
    </r>
  </si>
  <si>
    <t>بيان تنفيذ ميزانية التجهيز لسنة 2020  ( المصاريف )</t>
  </si>
  <si>
    <t>21.10.10.10.10</t>
  </si>
  <si>
    <t>22.10.10.10.10</t>
  </si>
  <si>
    <t>33.10.10.10.10</t>
  </si>
  <si>
    <t>الاصلاحات و الاشغال الكبرى لصيانة البنايات</t>
  </si>
  <si>
    <t>خلق فوهات اطفاء الحريق</t>
  </si>
  <si>
    <t>17.10.40.40.10</t>
  </si>
  <si>
    <t>سداد أصل قرض االتهيئة الحضرية الجزء الرابع</t>
  </si>
  <si>
    <t>21.30.20.20.30</t>
  </si>
  <si>
    <t>21.10.20.20.30</t>
  </si>
  <si>
    <t>بناء و صيانة الجسور</t>
  </si>
  <si>
    <t>11.10.30.30.50</t>
  </si>
  <si>
    <t>دفعات لفائدة وزارة التجهيز</t>
  </si>
  <si>
    <t>25.10.10.10.10</t>
  </si>
  <si>
    <t>الحقوق و الرسوم المرتبطة بالبنايات</t>
  </si>
  <si>
    <t>11.20.10.10.10</t>
  </si>
  <si>
    <t>12.20.10.10.10</t>
  </si>
  <si>
    <t>14.20.10.10.10</t>
  </si>
  <si>
    <t>13.20.10.10.10</t>
  </si>
  <si>
    <t>15.20.10.10.10</t>
  </si>
  <si>
    <t>16.20.10.10.10</t>
  </si>
  <si>
    <t>12.10.30.30.10</t>
  </si>
  <si>
    <t>مصاريف مختلفة: تعويض المحاصيل لذوي  الحقوق</t>
  </si>
  <si>
    <t>34.10.20.20.30</t>
  </si>
  <si>
    <t>16.10.20.20.10</t>
  </si>
  <si>
    <t>مشروع متكامل : انجاز منتزه بحي قصبة الطاهر المزار الشطر الاول</t>
  </si>
  <si>
    <t>11.10.20.20.30</t>
  </si>
  <si>
    <t>اصلاحات كبرى لالسيارات الدراجات  و الدراجات النارية و الاليات</t>
  </si>
  <si>
    <r>
      <rPr>
        <b/>
        <u val="single"/>
        <sz val="22"/>
        <rFont val="Arial"/>
        <family val="2"/>
      </rPr>
      <t xml:space="preserve">قائمة مصاريف التجهيز </t>
    </r>
    <r>
      <rPr>
        <b/>
        <sz val="22"/>
        <rFont val="Arial"/>
        <family val="2"/>
      </rPr>
      <t>محصورة في 2020/12/31</t>
    </r>
  </si>
  <si>
    <t>22.20.10.10.20</t>
  </si>
  <si>
    <t>report 2018</t>
  </si>
  <si>
    <t>report 2019</t>
  </si>
  <si>
    <t>credit 2020</t>
  </si>
  <si>
    <t>Article</t>
  </si>
  <si>
    <r>
      <t xml:space="preserve">بيان </t>
    </r>
    <r>
      <rPr>
        <sz val="14"/>
        <rFont val="Arial"/>
        <family val="2"/>
      </rPr>
      <t>(قائمة)</t>
    </r>
    <r>
      <rPr>
        <b/>
        <sz val="20"/>
        <rFont val="Arial"/>
        <family val="2"/>
      </rPr>
      <t xml:space="preserve"> </t>
    </r>
    <r>
      <rPr>
        <b/>
        <u val="single"/>
        <sz val="20"/>
        <rFont val="Arial"/>
        <family val="2"/>
      </rPr>
      <t>مصاريف الحسابات الخصوصية</t>
    </r>
    <r>
      <rPr>
        <b/>
        <sz val="20"/>
        <rFont val="Arial"/>
        <family val="2"/>
      </rPr>
      <t xml:space="preserve"> محصور بتاريخ 31-12-2020 </t>
    </r>
  </si>
  <si>
    <r>
      <t xml:space="preserve">بيان تنفيذ </t>
    </r>
    <r>
      <rPr>
        <b/>
        <u val="single"/>
        <sz val="22"/>
        <rFont val="Arial"/>
        <family val="2"/>
      </rPr>
      <t>مصاريف الحسابات الخصوصية</t>
    </r>
    <r>
      <rPr>
        <b/>
        <sz val="22"/>
        <rFont val="Arial"/>
        <family val="2"/>
      </rPr>
      <t xml:space="preserve"> لسنة 2020 </t>
    </r>
  </si>
  <si>
    <t>total payé</t>
  </si>
  <si>
    <t xml:space="preserve">قائمة القروض محصورة في 2020/12/31                                                                            </t>
  </si>
  <si>
    <r>
      <t xml:space="preserve"> بيان الميزانيات الملحقة بتاريخ 31-12-2020 </t>
    </r>
    <r>
      <rPr>
        <b/>
        <sz val="12"/>
        <rFont val="Arial"/>
        <family val="2"/>
      </rPr>
      <t>(قائمة)</t>
    </r>
  </si>
  <si>
    <t>مبلغ الاعانة او المنحة</t>
  </si>
  <si>
    <t xml:space="preserve">                              قائمة الاعانات والمنح المالية محصورة في: 2020/12/31 </t>
  </si>
  <si>
    <t>الايادي الذهبية للحلاقة و التجميل</t>
  </si>
  <si>
    <t>تعليم الحلاقة و مبادئ التجيل</t>
  </si>
  <si>
    <t>جمعية التكافل ايت ملول</t>
  </si>
  <si>
    <t>20.80.80.70.71</t>
  </si>
  <si>
    <t>الجمعية الرياضية منار ايت ملول لتنس الطاولة</t>
  </si>
  <si>
    <t>تأطير ممارسة رياضة تنس الطاولة</t>
  </si>
  <si>
    <t>جمعية عصبة قدماء لمزار للرياضة و الاعمال الاجتماعية</t>
  </si>
  <si>
    <t>جمعية المجد للفنون الحربية</t>
  </si>
  <si>
    <t>جمعية نادي ابطال سوس للفنون الحربية</t>
  </si>
  <si>
    <t>جمعية ازوكا للرياضة قصبة الطاهر</t>
  </si>
  <si>
    <t>جمعية مدرسة كرة القدم ايت ملول</t>
  </si>
  <si>
    <t>جمعية النادي الرياضي لكرة القدم ازرو ايت ملول</t>
  </si>
  <si>
    <t>جمعية الصفوة للريكبي ايت ملول</t>
  </si>
  <si>
    <t>جمعية شباب ازرو للكرة</t>
  </si>
  <si>
    <t>جمعية الإتحاد الرياضي سيدي ميمون قصبة لمزار</t>
  </si>
  <si>
    <r>
      <t xml:space="preserve">بيان تنفيذ </t>
    </r>
    <r>
      <rPr>
        <b/>
        <u val="single"/>
        <sz val="24"/>
        <rFont val="Arial"/>
        <family val="2"/>
      </rPr>
      <t>مصاريف ميزانية التسيير</t>
    </r>
    <r>
      <rPr>
        <b/>
        <sz val="24"/>
        <rFont val="Arial"/>
        <family val="2"/>
      </rPr>
      <t xml:space="preserve"> لسنة 2020</t>
    </r>
  </si>
  <si>
    <t>10/40/10.12</t>
  </si>
  <si>
    <r>
      <t xml:space="preserve">بيان تنفيذ </t>
    </r>
    <r>
      <rPr>
        <b/>
        <u val="single"/>
        <sz val="18"/>
        <color indexed="8"/>
        <rFont val="Calibri"/>
        <family val="2"/>
      </rPr>
      <t>مداخيل ميزانية التجهيز</t>
    </r>
    <r>
      <rPr>
        <b/>
        <sz val="18"/>
        <color indexed="8"/>
        <rFont val="Calibri"/>
        <family val="2"/>
      </rPr>
      <t xml:space="preserve"> محصور في 2020/12/31 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</si>
  <si>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ميزانية التسيير</t>
    </r>
    <r>
      <rPr>
        <b/>
        <sz val="20"/>
        <color indexed="8"/>
        <rFont val="Calibri"/>
        <family val="2"/>
      </rPr>
      <t xml:space="preserve"> محصور في 2020/12/31</t>
    </r>
  </si>
  <si>
    <r>
      <t xml:space="preserve">بيان تنفيذ </t>
    </r>
    <r>
      <rPr>
        <b/>
        <u val="single"/>
        <sz val="20"/>
        <color indexed="8"/>
        <rFont val="Calibri"/>
        <family val="2"/>
      </rPr>
      <t>مداخيل الحسابات الخصوصية</t>
    </r>
    <r>
      <rPr>
        <b/>
        <sz val="20"/>
        <color indexed="8"/>
        <rFont val="Calibri"/>
        <family val="2"/>
      </rPr>
      <t xml:space="preserve"> محصور في 2020/12/31   </t>
    </r>
  </si>
  <si>
    <r>
      <rPr>
        <b/>
        <u val="single"/>
        <sz val="24"/>
        <rFont val="Algerian"/>
        <family val="5"/>
      </rPr>
      <t xml:space="preserve"> قائمة الموارد المالية</t>
    </r>
    <r>
      <rPr>
        <b/>
        <sz val="24"/>
        <rFont val="Algerian"/>
        <family val="5"/>
      </rPr>
      <t xml:space="preserve"> محصورة في 2020/12/31</t>
    </r>
  </si>
  <si>
    <t xml:space="preserve">حصر النتيجة العامة لميزانية 2020 (النفقات)  </t>
  </si>
  <si>
    <r>
      <t xml:space="preserve">حصرالنتيجة العامة لميزانية 2020 </t>
    </r>
    <r>
      <rPr>
        <b/>
        <sz val="16"/>
        <color indexed="8"/>
        <rFont val="Calibri"/>
        <family val="2"/>
      </rPr>
      <t>(الجدول التركيبي)</t>
    </r>
    <r>
      <rPr>
        <b/>
        <sz val="26"/>
        <color indexed="8"/>
        <rFont val="Calibri"/>
        <family val="2"/>
      </rPr>
      <t xml:space="preserve">  </t>
    </r>
  </si>
  <si>
    <t xml:space="preserve">حصر النتيجة العامة لميزانية 2020 (المداخيل)  </t>
  </si>
  <si>
    <t>اقتناء الاراضي  في مجال الادارة العامة</t>
  </si>
  <si>
    <t xml:space="preserve"> شراء العتاد  التقني و العتاد السمعي البصري</t>
  </si>
  <si>
    <t>اصلاحات كبرى للعتاد  التقني</t>
  </si>
  <si>
    <t>بناء الملاعب والمركبات الرياضية</t>
  </si>
  <si>
    <t>بناء مسابح</t>
  </si>
  <si>
    <t xml:space="preserve"> الاصلاحات و الأشغال الكبرى لصيلنة الملاعب و المركبات الرياضية              </t>
  </si>
  <si>
    <t>دراسات عامة متعلقة بالاشغال الحضرية و القروية</t>
  </si>
  <si>
    <t xml:space="preserve"> مصاريف الدراسات التقنية متعلقة بالاشغال الحضرية و القروية</t>
  </si>
  <si>
    <t>بناء الطرق الحظرية</t>
  </si>
  <si>
    <t>أشغال كبرى لصيانة الطرق الحضرية</t>
  </si>
  <si>
    <t>أشغال كبرى لصيانة الجسور</t>
  </si>
  <si>
    <t>أشغال كبرى لصيانة  الاعمدة و الاسلاك متعلقة بشبكة الكهرباء و الانارة العمومية</t>
  </si>
  <si>
    <t xml:space="preserve"> أشغال بناء مجاري المتعلقة بشبكة الواد الحار</t>
  </si>
  <si>
    <t>40/10/30.42</t>
  </si>
  <si>
    <t>10/10/30.31</t>
  </si>
  <si>
    <t>40/10/20.21</t>
  </si>
  <si>
    <t>40/10/20.22</t>
  </si>
  <si>
    <t>40/10/20.23</t>
  </si>
  <si>
    <t>40/10/20.24</t>
  </si>
  <si>
    <t>40/10/20.25</t>
  </si>
  <si>
    <t>40/10/20.27</t>
  </si>
  <si>
    <t>40/10/20.30</t>
  </si>
  <si>
    <t>40/10/20.36</t>
  </si>
  <si>
    <t>40/10/20.38</t>
  </si>
  <si>
    <t xml:space="preserve">المصاريف الملتزم بها </t>
  </si>
  <si>
    <t>الإعتمادات المنقولة  قبل الالغاءات</t>
  </si>
  <si>
    <t>الإعتمادات المنقولة بعد الالغاءات</t>
  </si>
  <si>
    <t>21.20.40.40.10</t>
  </si>
  <si>
    <t>27/20</t>
  </si>
  <si>
    <t>30/20</t>
  </si>
  <si>
    <t>36/20</t>
  </si>
  <si>
    <t>38/20</t>
  </si>
  <si>
    <t>فوائد التأخر</t>
  </si>
  <si>
    <t>الإعتمادات الواجب ترحيلها قبل الالغاءات</t>
  </si>
  <si>
    <t>الاعتمادات المنقولة قبل الالغاءات</t>
  </si>
  <si>
    <t>الاعتمادات المنقولة بعد الالغاءات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</si>
</sst>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[$-40C]dddd\ d\ mmmm\ yyyy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1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lgerian"/>
      <family val="5"/>
    </font>
    <font>
      <b/>
      <sz val="24"/>
      <name val="Algerian"/>
      <family val="5"/>
    </font>
    <font>
      <b/>
      <sz val="12"/>
      <name val="Algerian"/>
      <family val="5"/>
    </font>
    <font>
      <b/>
      <sz val="12"/>
      <name val="Arabic Transparent"/>
      <family val="0"/>
    </font>
    <font>
      <b/>
      <sz val="16"/>
      <name val="Arabic Transparent"/>
      <family val="0"/>
    </font>
    <font>
      <sz val="12"/>
      <name val="Arabic Transparent"/>
      <family val="0"/>
    </font>
    <font>
      <b/>
      <sz val="11"/>
      <name val="Arabic Transparent"/>
      <family val="0"/>
    </font>
    <font>
      <b/>
      <sz val="10"/>
      <name val="Arabic Transparent"/>
      <family val="0"/>
    </font>
    <font>
      <b/>
      <sz val="16"/>
      <name val="Simplified Arabic"/>
      <family val="1"/>
    </font>
    <font>
      <b/>
      <sz val="10"/>
      <name val="Arial Narrow"/>
      <family val="2"/>
    </font>
    <font>
      <b/>
      <sz val="11"/>
      <name val="Times New Roman"/>
      <family val="1"/>
    </font>
    <font>
      <b/>
      <sz val="2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b/>
      <sz val="18"/>
      <name val="Times New Roman"/>
      <family val="1"/>
    </font>
    <font>
      <b/>
      <u val="single"/>
      <sz val="8"/>
      <name val="Arial"/>
      <family val="2"/>
    </font>
    <font>
      <sz val="8"/>
      <name val="Arial Narrow"/>
      <family val="2"/>
    </font>
    <font>
      <b/>
      <sz val="12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22"/>
      <name val="Arial"/>
      <family val="2"/>
    </font>
    <font>
      <b/>
      <u val="single"/>
      <sz val="22"/>
      <color indexed="8"/>
      <name val="Calibri"/>
      <family val="2"/>
    </font>
    <font>
      <b/>
      <u val="single"/>
      <sz val="20"/>
      <name val="Arial"/>
      <family val="2"/>
    </font>
    <font>
      <b/>
      <u val="single"/>
      <sz val="24"/>
      <name val="Algerian"/>
      <family val="5"/>
    </font>
    <font>
      <b/>
      <sz val="7"/>
      <name val="Times New Roman"/>
      <family val="1"/>
    </font>
    <font>
      <b/>
      <u val="single"/>
      <sz val="24"/>
      <name val="Arial"/>
      <family val="2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Arial"/>
      <family val="2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sz val="18"/>
      <color indexed="8"/>
      <name val="Calibri"/>
      <family val="2"/>
    </font>
    <font>
      <sz val="24"/>
      <name val="Calibri"/>
      <family val="2"/>
    </font>
    <font>
      <b/>
      <sz val="14"/>
      <name val="Calibri"/>
      <family val="2"/>
    </font>
    <font>
      <sz val="24"/>
      <color indexed="8"/>
      <name val="Calibri"/>
      <family val="2"/>
    </font>
    <font>
      <b/>
      <sz val="20"/>
      <color indexed="8"/>
      <name val="Times New Roman"/>
      <family val="1"/>
    </font>
    <font>
      <sz val="28"/>
      <color indexed="8"/>
      <name val="Times New Roman"/>
      <family val="1"/>
    </font>
    <font>
      <sz val="2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6"/>
      <color indexed="8"/>
      <name val="Times New Roman"/>
      <family val="1"/>
    </font>
    <font>
      <sz val="9"/>
      <color indexed="8"/>
      <name val="Times New Roman"/>
      <family val="1"/>
    </font>
    <font>
      <b/>
      <sz val="10.5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26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Arial"/>
      <family val="2"/>
    </font>
    <font>
      <sz val="16"/>
      <color theme="1"/>
      <name val="Calibri"/>
      <family val="2"/>
    </font>
    <font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7"/>
      <color theme="1"/>
      <name val="Calibri"/>
      <family val="2"/>
    </font>
    <font>
      <b/>
      <i/>
      <sz val="11"/>
      <color theme="1"/>
      <name val="Times New Roman"/>
      <family val="1"/>
    </font>
    <font>
      <b/>
      <sz val="20"/>
      <color theme="1"/>
      <name val="Calibri"/>
      <family val="2"/>
    </font>
    <font>
      <b/>
      <sz val="24"/>
      <color theme="1"/>
      <name val="Times New Roman"/>
      <family val="1"/>
    </font>
    <font>
      <b/>
      <sz val="22"/>
      <color theme="1"/>
      <name val="Calibri"/>
      <family val="2"/>
    </font>
    <font>
      <sz val="24"/>
      <color theme="1"/>
      <name val="Calibri"/>
      <family val="2"/>
    </font>
    <font>
      <sz val="18"/>
      <color theme="1"/>
      <name val="Calibri"/>
      <family val="2"/>
    </font>
    <font>
      <b/>
      <sz val="18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sz val="28"/>
      <color theme="1"/>
      <name val="Times New Roman"/>
      <family val="1"/>
    </font>
    <font>
      <b/>
      <sz val="20"/>
      <color theme="1"/>
      <name val="Times New Roman"/>
      <family val="1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sz val="9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double"/>
      <top style="dashDot"/>
      <bottom style="dashDot"/>
    </border>
    <border>
      <left style="double"/>
      <right style="double"/>
      <top style="dashDot"/>
      <bottom style="dashDot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slantDashDot"/>
    </border>
    <border>
      <left>
        <color indexed="63"/>
      </left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thin"/>
      <right style="thick"/>
      <top/>
      <bottom style="thin"/>
    </border>
    <border>
      <left style="thin"/>
      <right style="thin"/>
      <top style="thin"/>
      <bottom style="thick"/>
    </border>
    <border>
      <left/>
      <right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medium"/>
      <bottom style="medium"/>
    </border>
    <border>
      <left>
        <color indexed="63"/>
      </left>
      <right/>
      <top style="thick"/>
      <bottom/>
    </border>
    <border>
      <left style="double"/>
      <right style="double"/>
      <top/>
      <bottom style="dashDot"/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ashDot"/>
      <right style="dashDot"/>
      <top/>
      <bottom style="dashDot"/>
    </border>
    <border>
      <left style="dashDot"/>
      <right style="dashDot"/>
      <top style="dashDot"/>
      <bottom style="dashDot"/>
    </border>
    <border>
      <left style="dashDot"/>
      <right style="double"/>
      <top style="double"/>
      <bottom style="double"/>
    </border>
    <border>
      <left style="dashDot"/>
      <right style="dashDot"/>
      <top style="double"/>
      <bottom style="dashDot"/>
    </border>
    <border>
      <left style="dashDot"/>
      <right style="dashDot"/>
      <top style="dashDot"/>
      <bottom/>
    </border>
    <border>
      <left style="dashDot"/>
      <right style="double"/>
      <top style="dashDot"/>
      <bottom style="dashDot"/>
    </border>
    <border>
      <left/>
      <right/>
      <top style="dashDot"/>
      <bottom style="dashDot"/>
    </border>
    <border>
      <left/>
      <right style="dashDot"/>
      <top style="double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 style="dashDot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double"/>
      <right style="medium"/>
      <top style="dashDot"/>
      <bottom style="dashDot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double"/>
      <top>
        <color indexed="63"/>
      </top>
      <bottom style="dashDot"/>
    </border>
    <border>
      <left style="double"/>
      <right style="medium"/>
      <top>
        <color indexed="63"/>
      </top>
      <bottom style="dashDot"/>
    </border>
    <border>
      <left style="medium"/>
      <right style="thin"/>
      <top style="thin"/>
      <bottom>
        <color indexed="63"/>
      </bottom>
    </border>
    <border>
      <left/>
      <right style="double"/>
      <top style="dashDot"/>
      <bottom/>
    </border>
    <border>
      <left style="double"/>
      <right style="double"/>
      <top style="dashDot"/>
      <bottom>
        <color indexed="63"/>
      </bottom>
    </border>
    <border>
      <left style="double"/>
      <right style="medium"/>
      <top style="dashDot"/>
      <bottom>
        <color indexed="63"/>
      </bottom>
    </border>
    <border>
      <left style="double"/>
      <right style="double"/>
      <top style="dashDot"/>
      <bottom style="hair"/>
    </border>
    <border>
      <left style="double"/>
      <right style="double"/>
      <top style="double"/>
      <bottom style="hair"/>
    </border>
    <border>
      <left>
        <color indexed="63"/>
      </left>
      <right style="thick"/>
      <top style="dashDot"/>
      <bottom style="dashDot"/>
    </border>
    <border>
      <left style="double"/>
      <right style="dashDot"/>
      <top/>
      <bottom style="dashDot"/>
    </border>
    <border>
      <left style="double"/>
      <right style="double"/>
      <top style="dashDot"/>
      <bottom style="double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>
        <color indexed="63"/>
      </left>
      <right style="medium"/>
      <top/>
      <bottom style="thin"/>
    </border>
    <border>
      <left/>
      <right style="thin"/>
      <top/>
      <bottom style="thin"/>
    </border>
    <border>
      <left style="double"/>
      <right style="double"/>
      <top style="double"/>
      <bottom style="dashDot"/>
    </border>
    <border>
      <left style="double"/>
      <right style="double"/>
      <top/>
      <bottom style="double"/>
    </border>
    <border>
      <left style="thin"/>
      <right style="medium"/>
      <top style="medium"/>
      <bottom style="medium"/>
    </border>
    <border>
      <left style="thick"/>
      <right style="mediumDashed"/>
      <top>
        <color indexed="63"/>
      </top>
      <bottom style="mediumDashed"/>
    </border>
    <border>
      <left style="mediumDashed"/>
      <right style="mediumDashed"/>
      <top>
        <color indexed="63"/>
      </top>
      <bottom style="mediumDashed"/>
    </border>
    <border>
      <left style="mediumDashed"/>
      <right style="thick"/>
      <top>
        <color indexed="63"/>
      </top>
      <bottom style="mediumDashed"/>
    </border>
    <border>
      <left style="thick"/>
      <right style="mediumDashed"/>
      <top style="mediumDashed"/>
      <bottom style="thick"/>
    </border>
    <border>
      <left style="mediumDashed"/>
      <right style="mediumDashed"/>
      <top style="mediumDashed"/>
      <bottom style="thick"/>
    </border>
    <border>
      <left style="mediumDashed"/>
      <right style="thick"/>
      <top style="mediumDashed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 style="dashDot"/>
      <bottom style="dashDot"/>
    </border>
    <border>
      <left style="double"/>
      <right/>
      <top style="dashDot"/>
      <bottom/>
    </border>
    <border>
      <left style="double"/>
      <right/>
      <top style="dashDot"/>
      <bottom style="double"/>
    </border>
    <border>
      <left/>
      <right style="double"/>
      <top style="dashDot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dashDot"/>
      <top style="dashDot"/>
      <bottom style="dashDot"/>
    </border>
    <border>
      <left style="medium"/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26" borderId="1" applyNumberFormat="0" applyAlignment="0" applyProtection="0"/>
    <xf numFmtId="0" fontId="116" fillId="0" borderId="2" applyNumberFormat="0" applyFill="0" applyAlignment="0" applyProtection="0"/>
    <xf numFmtId="0" fontId="0" fillId="27" borderId="3" applyNumberFormat="0" applyFont="0" applyAlignment="0" applyProtection="0"/>
    <xf numFmtId="0" fontId="117" fillId="28" borderId="1" applyNumberFormat="0" applyAlignment="0" applyProtection="0"/>
    <xf numFmtId="0" fontId="11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26" borderId="4" applyNumberFormat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32" borderId="9" applyNumberFormat="0" applyAlignment="0" applyProtection="0"/>
  </cellStyleXfs>
  <cellXfs count="855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50" applyFont="1" applyBorder="1">
      <alignment/>
      <protection/>
    </xf>
    <xf numFmtId="0" fontId="5" fillId="0" borderId="0" xfId="52" applyFont="1" applyBorder="1">
      <alignment/>
      <protection/>
    </xf>
    <xf numFmtId="0" fontId="0" fillId="0" borderId="10" xfId="0" applyBorder="1" applyAlignment="1">
      <alignment/>
    </xf>
    <xf numFmtId="0" fontId="129" fillId="33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6" fillId="0" borderId="12" xfId="53" applyNumberFormat="1" applyFont="1" applyBorder="1" applyAlignment="1">
      <alignment horizontal="right" vertical="center" wrapText="1" readingOrder="2"/>
      <protection/>
    </xf>
    <xf numFmtId="0" fontId="6" fillId="0" borderId="13" xfId="51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right" vertical="center"/>
      <protection/>
    </xf>
    <xf numFmtId="4" fontId="0" fillId="0" borderId="13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4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0" fillId="33" borderId="0" xfId="0" applyFill="1" applyAlignment="1">
      <alignment/>
    </xf>
    <xf numFmtId="0" fontId="130" fillId="0" borderId="0" xfId="0" applyFont="1" applyAlignment="1">
      <alignment/>
    </xf>
    <xf numFmtId="0" fontId="130" fillId="0" borderId="0" xfId="0" applyFont="1" applyAlignment="1">
      <alignment/>
    </xf>
    <xf numFmtId="0" fontId="130" fillId="0" borderId="0" xfId="0" applyFont="1" applyAlignment="1">
      <alignment vertical="center"/>
    </xf>
    <xf numFmtId="0" fontId="131" fillId="0" borderId="0" xfId="0" applyFont="1" applyAlignment="1">
      <alignment horizontal="center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 horizontal="right" vertical="center" wrapText="1"/>
    </xf>
    <xf numFmtId="0" fontId="130" fillId="0" borderId="0" xfId="0" applyFont="1" applyAlignment="1">
      <alignment horizontal="right" vertical="center" wrapText="1"/>
    </xf>
    <xf numFmtId="4" fontId="132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52" applyFont="1" applyBorder="1" applyAlignment="1">
      <alignment wrapText="1"/>
      <protection/>
    </xf>
    <xf numFmtId="0" fontId="5" fillId="0" borderId="0" xfId="50" applyFont="1" applyBorder="1" applyAlignment="1">
      <alignment wrapText="1"/>
      <protection/>
    </xf>
    <xf numFmtId="0" fontId="4" fillId="0" borderId="0" xfId="52" applyFont="1" applyBorder="1" applyAlignment="1">
      <alignment horizontal="right" vertical="center" wrapText="1"/>
      <protection/>
    </xf>
    <xf numFmtId="0" fontId="4" fillId="0" borderId="0" xfId="52" applyFont="1" applyBorder="1" applyAlignment="1">
      <alignment vertical="center" wrapText="1"/>
      <protection/>
    </xf>
    <xf numFmtId="0" fontId="129" fillId="33" borderId="0" xfId="0" applyFont="1" applyFill="1" applyAlignment="1">
      <alignment vertical="center" wrapText="1"/>
    </xf>
    <xf numFmtId="0" fontId="0" fillId="0" borderId="0" xfId="0" applyBorder="1" applyAlignment="1">
      <alignment wrapText="1"/>
    </xf>
    <xf numFmtId="4" fontId="132" fillId="12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50" applyFont="1">
      <alignment/>
      <protection/>
    </xf>
    <xf numFmtId="0" fontId="12" fillId="0" borderId="0" xfId="50" applyFont="1">
      <alignment/>
      <protection/>
    </xf>
    <xf numFmtId="49" fontId="19" fillId="33" borderId="0" xfId="50" applyNumberFormat="1" applyFont="1" applyFill="1" applyBorder="1" applyAlignment="1">
      <alignment vertical="top" wrapText="1"/>
      <protection/>
    </xf>
    <xf numFmtId="49" fontId="9" fillId="33" borderId="0" xfId="50" applyNumberFormat="1" applyFont="1" applyFill="1" applyBorder="1" applyAlignment="1">
      <alignment vertical="center" wrapText="1"/>
      <protection/>
    </xf>
    <xf numFmtId="49" fontId="20" fillId="0" borderId="0" xfId="50" applyNumberFormat="1" applyFont="1" applyBorder="1" applyAlignment="1">
      <alignment horizontal="center" vertical="center" wrapText="1"/>
      <protection/>
    </xf>
    <xf numFmtId="49" fontId="20" fillId="0" borderId="15" xfId="50" applyNumberFormat="1" applyFont="1" applyBorder="1" applyAlignment="1">
      <alignment horizontal="center" vertical="center" wrapText="1"/>
      <protection/>
    </xf>
    <xf numFmtId="49" fontId="23" fillId="0" borderId="16" xfId="50" applyNumberFormat="1" applyFont="1" applyBorder="1" applyAlignment="1">
      <alignment horizontal="center" vertical="center"/>
      <protection/>
    </xf>
    <xf numFmtId="49" fontId="23" fillId="0" borderId="17" xfId="50" applyNumberFormat="1" applyFont="1" applyBorder="1" applyAlignment="1">
      <alignment horizontal="center" vertical="center"/>
      <protection/>
    </xf>
    <xf numFmtId="0" fontId="21" fillId="0" borderId="17" xfId="50" applyFont="1" applyBorder="1" applyAlignment="1">
      <alignment horizontal="right" vertical="center" wrapText="1"/>
      <protection/>
    </xf>
    <xf numFmtId="4" fontId="8" fillId="0" borderId="17" xfId="50" applyNumberFormat="1" applyFont="1" applyBorder="1" applyAlignment="1">
      <alignment horizontal="center" vertical="center"/>
      <protection/>
    </xf>
    <xf numFmtId="4" fontId="8" fillId="0" borderId="16" xfId="50" applyNumberFormat="1" applyFont="1" applyBorder="1" applyAlignment="1">
      <alignment horizontal="center" vertical="center"/>
      <protection/>
    </xf>
    <xf numFmtId="10" fontId="8" fillId="0" borderId="16" xfId="50" applyNumberFormat="1" applyFont="1" applyBorder="1" applyAlignment="1">
      <alignment horizontal="center" vertical="center"/>
      <protection/>
    </xf>
    <xf numFmtId="0" fontId="21" fillId="0" borderId="16" xfId="50" applyFont="1" applyBorder="1" applyAlignment="1">
      <alignment horizontal="right" vertical="center" wrapText="1"/>
      <protection/>
    </xf>
    <xf numFmtId="10" fontId="8" fillId="0" borderId="17" xfId="50" applyNumberFormat="1" applyFont="1" applyBorder="1" applyAlignment="1">
      <alignment horizontal="center" vertical="center"/>
      <protection/>
    </xf>
    <xf numFmtId="49" fontId="23" fillId="33" borderId="16" xfId="50" applyNumberFormat="1" applyFont="1" applyFill="1" applyBorder="1" applyAlignment="1">
      <alignment horizontal="center" vertical="center"/>
      <protection/>
    </xf>
    <xf numFmtId="0" fontId="21" fillId="33" borderId="16" xfId="50" applyFont="1" applyFill="1" applyBorder="1" applyAlignment="1">
      <alignment horizontal="right" vertical="center" wrapText="1"/>
      <protection/>
    </xf>
    <xf numFmtId="4" fontId="8" fillId="33" borderId="16" xfId="50" applyNumberFormat="1" applyFont="1" applyFill="1" applyBorder="1" applyAlignment="1">
      <alignment horizontal="center" vertical="center"/>
      <protection/>
    </xf>
    <xf numFmtId="0" fontId="24" fillId="33" borderId="16" xfId="50" applyFont="1" applyFill="1" applyBorder="1" applyAlignment="1">
      <alignment horizontal="right" vertical="center" wrapText="1"/>
      <protection/>
    </xf>
    <xf numFmtId="4" fontId="8" fillId="34" borderId="16" xfId="50" applyNumberFormat="1" applyFont="1" applyFill="1" applyBorder="1" applyAlignment="1">
      <alignment horizontal="center" vertical="center"/>
      <protection/>
    </xf>
    <xf numFmtId="10" fontId="8" fillId="34" borderId="17" xfId="50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33" fillId="0" borderId="0" xfId="0" applyFont="1" applyAlignment="1">
      <alignment/>
    </xf>
    <xf numFmtId="0" fontId="2" fillId="0" borderId="0" xfId="50" applyFont="1">
      <alignment/>
      <protection/>
    </xf>
    <xf numFmtId="0" fontId="134" fillId="0" borderId="0" xfId="0" applyFont="1" applyAlignment="1">
      <alignment/>
    </xf>
    <xf numFmtId="0" fontId="6" fillId="0" borderId="0" xfId="0" applyFont="1" applyAlignment="1">
      <alignment horizontal="right" wrapText="1"/>
    </xf>
    <xf numFmtId="0" fontId="6" fillId="0" borderId="0" xfId="52" applyFont="1" applyBorder="1" applyAlignment="1">
      <alignment horizontal="right" vertical="center"/>
      <protection/>
    </xf>
    <xf numFmtId="0" fontId="3" fillId="0" borderId="0" xfId="52" applyFont="1" applyBorder="1" applyAlignment="1">
      <alignment/>
      <protection/>
    </xf>
    <xf numFmtId="0" fontId="27" fillId="0" borderId="0" xfId="52" applyFont="1" applyBorder="1">
      <alignment/>
      <protection/>
    </xf>
    <xf numFmtId="0" fontId="4" fillId="0" borderId="0" xfId="52" applyFont="1" applyBorder="1" applyAlignment="1">
      <alignment/>
      <protection/>
    </xf>
    <xf numFmtId="0" fontId="134" fillId="33" borderId="0" xfId="0" applyFont="1" applyFill="1" applyAlignment="1">
      <alignment horizontal="center" vertical="top" wrapText="1" readingOrder="2"/>
    </xf>
    <xf numFmtId="0" fontId="127" fillId="0" borderId="0" xfId="0" applyFont="1" applyBorder="1" applyAlignment="1">
      <alignment/>
    </xf>
    <xf numFmtId="0" fontId="135" fillId="35" borderId="16" xfId="0" applyFont="1" applyFill="1" applyBorder="1" applyAlignment="1">
      <alignment horizontal="center" vertical="center" wrapText="1"/>
    </xf>
    <xf numFmtId="0" fontId="127" fillId="35" borderId="16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4" fontId="0" fillId="36" borderId="16" xfId="0" applyNumberFormat="1" applyFill="1" applyBorder="1" applyAlignment="1">
      <alignment horizontal="center" vertical="center"/>
    </xf>
    <xf numFmtId="4" fontId="0" fillId="37" borderId="16" xfId="0" applyNumberFormat="1" applyFill="1" applyBorder="1" applyAlignment="1">
      <alignment horizontal="center" vertical="center"/>
    </xf>
    <xf numFmtId="4" fontId="135" fillId="38" borderId="16" xfId="0" applyNumberFormat="1" applyFont="1" applyFill="1" applyBorder="1" applyAlignment="1">
      <alignment horizontal="center" vertical="center"/>
    </xf>
    <xf numFmtId="0" fontId="127" fillId="0" borderId="0" xfId="0" applyFont="1" applyAlignment="1">
      <alignment/>
    </xf>
    <xf numFmtId="0" fontId="0" fillId="0" borderId="0" xfId="0" applyAlignment="1">
      <alignment horizontal="center" vertical="center"/>
    </xf>
    <xf numFmtId="4" fontId="131" fillId="0" borderId="16" xfId="0" applyNumberFormat="1" applyFont="1" applyBorder="1" applyAlignment="1">
      <alignment horizontal="center" vertical="center"/>
    </xf>
    <xf numFmtId="4" fontId="131" fillId="36" borderId="16" xfId="0" applyNumberFormat="1" applyFont="1" applyFill="1" applyBorder="1" applyAlignment="1">
      <alignment horizontal="center" vertical="center"/>
    </xf>
    <xf numFmtId="4" fontId="131" fillId="37" borderId="16" xfId="0" applyNumberFormat="1" applyFont="1" applyFill="1" applyBorder="1" applyAlignment="1">
      <alignment horizontal="center" vertical="center"/>
    </xf>
    <xf numFmtId="4" fontId="136" fillId="38" borderId="16" xfId="0" applyNumberFormat="1" applyFont="1" applyFill="1" applyBorder="1" applyAlignment="1">
      <alignment horizontal="center" vertical="center"/>
    </xf>
    <xf numFmtId="0" fontId="137" fillId="35" borderId="16" xfId="0" applyFont="1" applyFill="1" applyBorder="1" applyAlignment="1">
      <alignment horizontal="center" vertical="center" wrapText="1"/>
    </xf>
    <xf numFmtId="4" fontId="135" fillId="0" borderId="16" xfId="0" applyNumberFormat="1" applyFont="1" applyBorder="1" applyAlignment="1">
      <alignment horizontal="center" vertical="center"/>
    </xf>
    <xf numFmtId="4" fontId="135" fillId="37" borderId="16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38" fillId="39" borderId="14" xfId="0" applyFont="1" applyFill="1" applyBorder="1" applyAlignment="1">
      <alignment horizontal="center" vertical="center"/>
    </xf>
    <xf numFmtId="0" fontId="139" fillId="39" borderId="14" xfId="0" applyFont="1" applyFill="1" applyBorder="1" applyAlignment="1">
      <alignment horizontal="center" vertical="center"/>
    </xf>
    <xf numFmtId="0" fontId="139" fillId="39" borderId="14" xfId="0" applyFont="1" applyFill="1" applyBorder="1" applyAlignment="1">
      <alignment horizontal="center" vertical="center" wrapText="1"/>
    </xf>
    <xf numFmtId="0" fontId="139" fillId="39" borderId="19" xfId="0" applyFont="1" applyFill="1" applyBorder="1" applyAlignment="1">
      <alignment horizontal="center" vertical="center"/>
    </xf>
    <xf numFmtId="0" fontId="139" fillId="39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35" fillId="0" borderId="19" xfId="0" applyFont="1" applyBorder="1" applyAlignment="1">
      <alignment horizontal="center" vertical="center" wrapText="1"/>
    </xf>
    <xf numFmtId="0" fontId="78" fillId="0" borderId="0" xfId="0" applyFont="1" applyAlignment="1">
      <alignment/>
    </xf>
    <xf numFmtId="0" fontId="78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center" wrapText="1"/>
    </xf>
    <xf numFmtId="0" fontId="79" fillId="40" borderId="21" xfId="0" applyFont="1" applyFill="1" applyBorder="1" applyAlignment="1">
      <alignment horizontal="center" wrapText="1"/>
    </xf>
    <xf numFmtId="0" fontId="127" fillId="40" borderId="22" xfId="0" applyFont="1" applyFill="1" applyBorder="1" applyAlignment="1">
      <alignment horizontal="center" wrapText="1"/>
    </xf>
    <xf numFmtId="4" fontId="28" fillId="0" borderId="23" xfId="0" applyNumberFormat="1" applyFont="1" applyBorder="1" applyAlignment="1">
      <alignment horizontal="center" vertical="center" wrapText="1"/>
    </xf>
    <xf numFmtId="4" fontId="28" fillId="0" borderId="24" xfId="0" applyNumberFormat="1" applyFont="1" applyBorder="1" applyAlignment="1">
      <alignment horizontal="center" vertical="center" wrapText="1"/>
    </xf>
    <xf numFmtId="4" fontId="15" fillId="0" borderId="16" xfId="0" applyNumberFormat="1" applyFont="1" applyBorder="1" applyAlignment="1">
      <alignment horizontal="center" vertical="center" wrapText="1"/>
    </xf>
    <xf numFmtId="164" fontId="15" fillId="0" borderId="16" xfId="45" applyNumberFormat="1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4" fontId="28" fillId="39" borderId="2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 vertical="center"/>
    </xf>
    <xf numFmtId="0" fontId="138" fillId="39" borderId="26" xfId="0" applyFont="1" applyFill="1" applyBorder="1" applyAlignment="1">
      <alignment horizontal="center" vertical="center"/>
    </xf>
    <xf numFmtId="0" fontId="140" fillId="39" borderId="27" xfId="0" applyFont="1" applyFill="1" applyBorder="1" applyAlignment="1">
      <alignment horizontal="center" vertical="center"/>
    </xf>
    <xf numFmtId="0" fontId="138" fillId="39" borderId="28" xfId="0" applyFont="1" applyFill="1" applyBorder="1" applyAlignment="1">
      <alignment horizontal="center" vertical="center" wrapText="1"/>
    </xf>
    <xf numFmtId="0" fontId="135" fillId="33" borderId="29" xfId="0" applyFont="1" applyFill="1" applyBorder="1" applyAlignment="1">
      <alignment horizontal="center" vertical="center" wrapText="1"/>
    </xf>
    <xf numFmtId="0" fontId="135" fillId="33" borderId="30" xfId="0" applyFont="1" applyFill="1" applyBorder="1" applyAlignment="1">
      <alignment vertical="center" wrapText="1"/>
    </xf>
    <xf numFmtId="4" fontId="135" fillId="33" borderId="31" xfId="0" applyNumberFormat="1" applyFont="1" applyFill="1" applyBorder="1" applyAlignment="1">
      <alignment horizontal="center" vertical="center"/>
    </xf>
    <xf numFmtId="4" fontId="135" fillId="33" borderId="32" xfId="0" applyNumberFormat="1" applyFont="1" applyFill="1" applyBorder="1" applyAlignment="1">
      <alignment horizontal="center" vertical="center"/>
    </xf>
    <xf numFmtId="0" fontId="135" fillId="0" borderId="33" xfId="0" applyFont="1" applyBorder="1" applyAlignment="1">
      <alignment/>
    </xf>
    <xf numFmtId="0" fontId="135" fillId="0" borderId="34" xfId="0" applyFont="1" applyBorder="1" applyAlignment="1">
      <alignment/>
    </xf>
    <xf numFmtId="0" fontId="135" fillId="0" borderId="14" xfId="0" applyFont="1" applyBorder="1" applyAlignment="1">
      <alignment/>
    </xf>
    <xf numFmtId="0" fontId="135" fillId="0" borderId="35" xfId="0" applyFont="1" applyBorder="1" applyAlignment="1">
      <alignment/>
    </xf>
    <xf numFmtId="0" fontId="135" fillId="0" borderId="36" xfId="0" applyFont="1" applyBorder="1" applyAlignment="1">
      <alignment/>
    </xf>
    <xf numFmtId="0" fontId="135" fillId="0" borderId="37" xfId="0" applyFont="1" applyBorder="1" applyAlignment="1">
      <alignment/>
    </xf>
    <xf numFmtId="4" fontId="135" fillId="34" borderId="19" xfId="0" applyNumberFormat="1" applyFont="1" applyFill="1" applyBorder="1" applyAlignment="1">
      <alignment horizontal="center" vertical="center"/>
    </xf>
    <xf numFmtId="4" fontId="135" fillId="34" borderId="18" xfId="0" applyNumberFormat="1" applyFont="1" applyFill="1" applyBorder="1" applyAlignment="1">
      <alignment horizontal="center" vertical="center"/>
    </xf>
    <xf numFmtId="4" fontId="135" fillId="34" borderId="38" xfId="0" applyNumberFormat="1" applyFont="1" applyFill="1" applyBorder="1" applyAlignment="1">
      <alignment horizontal="center" vertical="center"/>
    </xf>
    <xf numFmtId="4" fontId="135" fillId="9" borderId="39" xfId="0" applyNumberFormat="1" applyFont="1" applyFill="1" applyBorder="1" applyAlignment="1">
      <alignment horizontal="center" vertical="center"/>
    </xf>
    <xf numFmtId="4" fontId="135" fillId="9" borderId="40" xfId="0" applyNumberFormat="1" applyFont="1" applyFill="1" applyBorder="1" applyAlignment="1">
      <alignment horizontal="center" vertical="center"/>
    </xf>
    <xf numFmtId="4" fontId="135" fillId="9" borderId="41" xfId="0" applyNumberFormat="1" applyFont="1" applyFill="1" applyBorder="1" applyAlignment="1">
      <alignment horizontal="center" vertical="center"/>
    </xf>
    <xf numFmtId="0" fontId="127" fillId="39" borderId="42" xfId="0" applyFont="1" applyFill="1" applyBorder="1" applyAlignment="1">
      <alignment horizontal="center" vertical="center" wrapText="1"/>
    </xf>
    <xf numFmtId="0" fontId="141" fillId="33" borderId="0" xfId="0" applyFont="1" applyFill="1" applyBorder="1" applyAlignment="1">
      <alignment vertical="center"/>
    </xf>
    <xf numFmtId="0" fontId="127" fillId="33" borderId="0" xfId="0" applyFont="1" applyFill="1" applyBorder="1" applyAlignment="1">
      <alignment vertical="center" readingOrder="2"/>
    </xf>
    <xf numFmtId="0" fontId="134" fillId="0" borderId="0" xfId="0" applyFont="1" applyAlignment="1">
      <alignment/>
    </xf>
    <xf numFmtId="0" fontId="127" fillId="39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0" borderId="43" xfId="0" applyBorder="1" applyAlignment="1">
      <alignment/>
    </xf>
    <xf numFmtId="0" fontId="36" fillId="0" borderId="14" xfId="0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right" vertical="center" wrapText="1" readingOrder="2"/>
    </xf>
    <xf numFmtId="4" fontId="13" fillId="0" borderId="12" xfId="53" applyNumberFormat="1" applyFont="1" applyBorder="1" applyAlignment="1">
      <alignment horizontal="right" vertical="center" wrapText="1" readingOrder="2"/>
      <protection/>
    </xf>
    <xf numFmtId="4" fontId="142" fillId="0" borderId="13" xfId="0" applyNumberFormat="1" applyFont="1" applyBorder="1" applyAlignment="1">
      <alignment horizontal="center" vertical="center"/>
    </xf>
    <xf numFmtId="4" fontId="142" fillId="0" borderId="12" xfId="0" applyNumberFormat="1" applyFont="1" applyBorder="1" applyAlignment="1">
      <alignment horizontal="center" vertical="center"/>
    </xf>
    <xf numFmtId="0" fontId="142" fillId="0" borderId="0" xfId="0" applyFont="1" applyAlignment="1">
      <alignment/>
    </xf>
    <xf numFmtId="4" fontId="28" fillId="0" borderId="12" xfId="53" applyNumberFormat="1" applyFont="1" applyBorder="1" applyAlignment="1">
      <alignment horizontal="right" vertical="center" wrapText="1" readingOrder="2"/>
      <protection/>
    </xf>
    <xf numFmtId="4" fontId="142" fillId="39" borderId="13" xfId="0" applyNumberFormat="1" applyFont="1" applyFill="1" applyBorder="1" applyAlignment="1">
      <alignment horizontal="center" vertical="center"/>
    </xf>
    <xf numFmtId="4" fontId="142" fillId="41" borderId="44" xfId="0" applyNumberFormat="1" applyFont="1" applyFill="1" applyBorder="1" applyAlignment="1">
      <alignment horizontal="center" vertical="center"/>
    </xf>
    <xf numFmtId="4" fontId="14" fillId="0" borderId="12" xfId="53" applyNumberFormat="1" applyFont="1" applyBorder="1" applyAlignment="1">
      <alignment horizontal="right" vertical="center" wrapText="1" readingOrder="2"/>
      <protection/>
    </xf>
    <xf numFmtId="0" fontId="13" fillId="0" borderId="0" xfId="52" applyFont="1" applyBorder="1" applyAlignment="1">
      <alignment vertical="center"/>
      <protection/>
    </xf>
    <xf numFmtId="0" fontId="13" fillId="0" borderId="0" xfId="52" applyFont="1" applyBorder="1" applyAlignment="1">
      <alignment horizontal="right" vertical="center"/>
      <protection/>
    </xf>
    <xf numFmtId="4" fontId="132" fillId="0" borderId="13" xfId="0" applyNumberFormat="1" applyFont="1" applyBorder="1" applyAlignment="1">
      <alignment horizontal="center" vertical="center"/>
    </xf>
    <xf numFmtId="43" fontId="15" fillId="42" borderId="14" xfId="45" applyFont="1" applyFill="1" applyBorder="1" applyAlignment="1">
      <alignment vertical="center"/>
    </xf>
    <xf numFmtId="0" fontId="142" fillId="0" borderId="0" xfId="0" applyFont="1" applyAlignment="1">
      <alignment vertical="center"/>
    </xf>
    <xf numFmtId="0" fontId="132" fillId="0" borderId="0" xfId="0" applyFont="1" applyAlignment="1">
      <alignment/>
    </xf>
    <xf numFmtId="4" fontId="143" fillId="39" borderId="13" xfId="0" applyNumberFormat="1" applyFont="1" applyFill="1" applyBorder="1" applyAlignment="1">
      <alignment horizontal="center" vertical="center"/>
    </xf>
    <xf numFmtId="4" fontId="143" fillId="43" borderId="13" xfId="0" applyNumberFormat="1" applyFont="1" applyFill="1" applyBorder="1" applyAlignment="1">
      <alignment horizontal="center" vertical="center"/>
    </xf>
    <xf numFmtId="0" fontId="4" fillId="0" borderId="0" xfId="52" applyFont="1" applyBorder="1" applyAlignment="1">
      <alignment vertical="top" wrapText="1"/>
      <protection/>
    </xf>
    <xf numFmtId="0" fontId="144" fillId="0" borderId="0" xfId="0" applyFont="1" applyAlignment="1">
      <alignment horizontal="center"/>
    </xf>
    <xf numFmtId="0" fontId="145" fillId="39" borderId="45" xfId="0" applyFont="1" applyFill="1" applyBorder="1" applyAlignment="1">
      <alignment horizontal="center" vertical="center" wrapText="1"/>
    </xf>
    <xf numFmtId="0" fontId="145" fillId="39" borderId="46" xfId="0" applyFont="1" applyFill="1" applyBorder="1" applyAlignment="1">
      <alignment horizontal="center" vertical="center" wrapText="1"/>
    </xf>
    <xf numFmtId="0" fontId="145" fillId="39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right" vertical="center" wrapText="1"/>
    </xf>
    <xf numFmtId="0" fontId="13" fillId="33" borderId="49" xfId="0" applyFont="1" applyFill="1" applyBorder="1" applyAlignment="1">
      <alignment horizontal="right" vertical="center" wrapText="1"/>
    </xf>
    <xf numFmtId="4" fontId="142" fillId="37" borderId="50" xfId="0" applyNumberFormat="1" applyFont="1" applyFill="1" applyBorder="1" applyAlignment="1">
      <alignment horizontal="center" vertical="center"/>
    </xf>
    <xf numFmtId="4" fontId="142" fillId="0" borderId="51" xfId="0" applyNumberFormat="1" applyFont="1" applyBorder="1" applyAlignment="1">
      <alignment horizontal="center" vertical="center"/>
    </xf>
    <xf numFmtId="4" fontId="142" fillId="41" borderId="49" xfId="0" applyNumberFormat="1" applyFont="1" applyFill="1" applyBorder="1" applyAlignment="1">
      <alignment horizontal="center" vertical="center"/>
    </xf>
    <xf numFmtId="4" fontId="142" fillId="41" borderId="52" xfId="0" applyNumberFormat="1" applyFont="1" applyFill="1" applyBorder="1" applyAlignment="1">
      <alignment horizontal="center" vertical="center"/>
    </xf>
    <xf numFmtId="4" fontId="142" fillId="41" borderId="53" xfId="0" applyNumberFormat="1" applyFont="1" applyFill="1" applyBorder="1" applyAlignment="1">
      <alignment horizontal="center" vertical="center"/>
    </xf>
    <xf numFmtId="4" fontId="142" fillId="0" borderId="49" xfId="0" applyNumberFormat="1" applyFont="1" applyBorder="1" applyAlignment="1">
      <alignment horizontal="center" vertical="center"/>
    </xf>
    <xf numFmtId="4" fontId="142" fillId="0" borderId="54" xfId="0" applyNumberFormat="1" applyFont="1" applyBorder="1" applyAlignment="1">
      <alignment horizontal="center" vertical="center"/>
    </xf>
    <xf numFmtId="4" fontId="142" fillId="0" borderId="48" xfId="0" applyNumberFormat="1" applyFont="1" applyBorder="1" applyAlignment="1">
      <alignment horizontal="center" vertical="center"/>
    </xf>
    <xf numFmtId="4" fontId="142" fillId="37" borderId="55" xfId="0" applyNumberFormat="1" applyFont="1" applyFill="1" applyBorder="1" applyAlignment="1">
      <alignment horizontal="center" vertical="center"/>
    </xf>
    <xf numFmtId="49" fontId="14" fillId="44" borderId="56" xfId="0" applyNumberFormat="1" applyFont="1" applyFill="1" applyBorder="1" applyAlignment="1">
      <alignment horizontal="right" vertical="center" wrapText="1" readingOrder="2"/>
    </xf>
    <xf numFmtId="49" fontId="14" fillId="44" borderId="57" xfId="0" applyNumberFormat="1" applyFont="1" applyFill="1" applyBorder="1" applyAlignment="1">
      <alignment horizontal="right" vertical="center" wrapText="1" readingOrder="2"/>
    </xf>
    <xf numFmtId="49" fontId="13" fillId="33" borderId="13" xfId="0" applyNumberFormat="1" applyFont="1" applyFill="1" applyBorder="1" applyAlignment="1">
      <alignment horizontal="center" vertical="center"/>
    </xf>
    <xf numFmtId="49" fontId="14" fillId="44" borderId="13" xfId="0" applyNumberFormat="1" applyFont="1" applyFill="1" applyBorder="1" applyAlignment="1">
      <alignment horizontal="right" vertical="center" wrapText="1" readingOrder="2"/>
    </xf>
    <xf numFmtId="49" fontId="28" fillId="33" borderId="58" xfId="0" applyNumberFormat="1" applyFont="1" applyFill="1" applyBorder="1" applyAlignment="1">
      <alignment horizontal="center" vertical="center" wrapText="1"/>
    </xf>
    <xf numFmtId="49" fontId="28" fillId="44" borderId="59" xfId="0" applyNumberFormat="1" applyFont="1" applyFill="1" applyBorder="1" applyAlignment="1">
      <alignment horizontal="right" vertical="center" wrapText="1" readingOrder="2"/>
    </xf>
    <xf numFmtId="49" fontId="13" fillId="44" borderId="59" xfId="0" applyNumberFormat="1" applyFont="1" applyFill="1" applyBorder="1" applyAlignment="1">
      <alignment horizontal="right" vertical="center" wrapText="1" readingOrder="2"/>
    </xf>
    <xf numFmtId="49" fontId="37" fillId="44" borderId="59" xfId="0" applyNumberFormat="1" applyFont="1" applyFill="1" applyBorder="1" applyAlignment="1">
      <alignment horizontal="right" vertical="center" wrapText="1" readingOrder="2"/>
    </xf>
    <xf numFmtId="0" fontId="143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4" fontId="142" fillId="0" borderId="0" xfId="45" applyNumberFormat="1" applyFont="1" applyAlignment="1">
      <alignment vertical="center"/>
    </xf>
    <xf numFmtId="4" fontId="146" fillId="0" borderId="0" xfId="45" applyNumberFormat="1" applyFont="1" applyAlignment="1">
      <alignment vertical="center"/>
    </xf>
    <xf numFmtId="0" fontId="142" fillId="0" borderId="0" xfId="0" applyFont="1" applyBorder="1" applyAlignment="1">
      <alignment/>
    </xf>
    <xf numFmtId="0" fontId="145" fillId="33" borderId="19" xfId="0" applyFont="1" applyFill="1" applyBorder="1" applyAlignment="1">
      <alignment vertical="center" wrapText="1"/>
    </xf>
    <xf numFmtId="4" fontId="146" fillId="33" borderId="19" xfId="45" applyNumberFormat="1" applyFont="1" applyFill="1" applyBorder="1" applyAlignment="1">
      <alignment horizontal="center" vertical="center"/>
    </xf>
    <xf numFmtId="0" fontId="142" fillId="33" borderId="19" xfId="0" applyFont="1" applyFill="1" applyBorder="1" applyAlignment="1">
      <alignment horizontal="center" vertical="center"/>
    </xf>
    <xf numFmtId="4" fontId="146" fillId="33" borderId="14" xfId="45" applyNumberFormat="1" applyFont="1" applyFill="1" applyBorder="1" applyAlignment="1">
      <alignment horizontal="center" vertical="center"/>
    </xf>
    <xf numFmtId="0" fontId="147" fillId="33" borderId="14" xfId="0" applyFont="1" applyFill="1" applyBorder="1" applyAlignment="1">
      <alignment vertical="center" wrapText="1"/>
    </xf>
    <xf numFmtId="0" fontId="147" fillId="33" borderId="19" xfId="0" applyFont="1" applyFill="1" applyBorder="1" applyAlignment="1">
      <alignment vertical="center" wrapText="1"/>
    </xf>
    <xf numFmtId="0" fontId="148" fillId="33" borderId="19" xfId="0" applyFont="1" applyFill="1" applyBorder="1" applyAlignment="1">
      <alignment horizontal="right" vertical="center" wrapText="1"/>
    </xf>
    <xf numFmtId="0" fontId="142" fillId="33" borderId="60" xfId="0" applyFont="1" applyFill="1" applyBorder="1" applyAlignment="1">
      <alignment vertical="center" wrapText="1"/>
    </xf>
    <xf numFmtId="0" fontId="142" fillId="33" borderId="16" xfId="0" applyFont="1" applyFill="1" applyBorder="1" applyAlignment="1">
      <alignment vertical="center" wrapText="1"/>
    </xf>
    <xf numFmtId="0" fontId="142" fillId="33" borderId="0" xfId="0" applyFont="1" applyFill="1" applyAlignment="1">
      <alignment/>
    </xf>
    <xf numFmtId="0" fontId="142" fillId="33" borderId="0" xfId="0" applyFont="1" applyFill="1" applyAlignment="1">
      <alignment vertical="center"/>
    </xf>
    <xf numFmtId="4" fontId="146" fillId="33" borderId="0" xfId="45" applyNumberFormat="1" applyFont="1" applyFill="1" applyAlignment="1">
      <alignment vertical="center"/>
    </xf>
    <xf numFmtId="0" fontId="146" fillId="33" borderId="0" xfId="0" applyFont="1" applyFill="1" applyAlignment="1">
      <alignment vertical="center"/>
    </xf>
    <xf numFmtId="0" fontId="149" fillId="0" borderId="0" xfId="0" applyFont="1" applyAlignment="1">
      <alignment/>
    </xf>
    <xf numFmtId="0" fontId="145" fillId="33" borderId="61" xfId="0" applyFont="1" applyFill="1" applyBorder="1" applyAlignment="1">
      <alignment vertical="center" wrapText="1"/>
    </xf>
    <xf numFmtId="4" fontId="146" fillId="33" borderId="61" xfId="45" applyNumberFormat="1" applyFont="1" applyFill="1" applyBorder="1" applyAlignment="1">
      <alignment horizontal="center" vertical="center"/>
    </xf>
    <xf numFmtId="0" fontId="142" fillId="33" borderId="61" xfId="0" applyFont="1" applyFill="1" applyBorder="1" applyAlignment="1">
      <alignment horizontal="center" vertical="center"/>
    </xf>
    <xf numFmtId="0" fontId="150" fillId="0" borderId="0" xfId="0" applyFont="1" applyAlignment="1">
      <alignment/>
    </xf>
    <xf numFmtId="0" fontId="151" fillId="33" borderId="14" xfId="0" applyFont="1" applyFill="1" applyBorder="1" applyAlignment="1">
      <alignment horizontal="center" vertical="center" wrapText="1"/>
    </xf>
    <xf numFmtId="0" fontId="147" fillId="33" borderId="19" xfId="0" applyFont="1" applyFill="1" applyBorder="1" applyAlignment="1">
      <alignment horizontal="right" vertical="center" wrapText="1"/>
    </xf>
    <xf numFmtId="0" fontId="148" fillId="33" borderId="19" xfId="0" applyFont="1" applyFill="1" applyBorder="1" applyAlignment="1">
      <alignment vertical="center" wrapText="1"/>
    </xf>
    <xf numFmtId="0" fontId="152" fillId="33" borderId="19" xfId="0" applyFont="1" applyFill="1" applyBorder="1" applyAlignment="1">
      <alignment vertical="center" wrapText="1"/>
    </xf>
    <xf numFmtId="4" fontId="28" fillId="33" borderId="16" xfId="45" applyNumberFormat="1" applyFont="1" applyFill="1" applyBorder="1" applyAlignment="1">
      <alignment horizontal="center" vertical="center"/>
    </xf>
    <xf numFmtId="0" fontId="146" fillId="33" borderId="62" xfId="0" applyFont="1" applyFill="1" applyBorder="1" applyAlignment="1">
      <alignment horizontal="center" vertical="center" wrapText="1"/>
    </xf>
    <xf numFmtId="0" fontId="143" fillId="33" borderId="60" xfId="0" applyFont="1" applyFill="1" applyBorder="1" applyAlignment="1">
      <alignment vertical="center" wrapText="1"/>
    </xf>
    <xf numFmtId="0" fontId="152" fillId="33" borderId="14" xfId="0" applyFont="1" applyFill="1" applyBorder="1" applyAlignment="1">
      <alignment vertical="center" wrapText="1"/>
    </xf>
    <xf numFmtId="0" fontId="145" fillId="33" borderId="60" xfId="0" applyFont="1" applyFill="1" applyBorder="1" applyAlignment="1">
      <alignment vertical="center" wrapText="1"/>
    </xf>
    <xf numFmtId="0" fontId="153" fillId="35" borderId="16" xfId="0" applyFont="1" applyFill="1" applyBorder="1" applyAlignment="1">
      <alignment horizontal="center" vertical="center" wrapText="1"/>
    </xf>
    <xf numFmtId="4" fontId="148" fillId="35" borderId="16" xfId="45" applyNumberFormat="1" applyFont="1" applyFill="1" applyBorder="1" applyAlignment="1">
      <alignment horizontal="center" vertical="center" wrapText="1"/>
    </xf>
    <xf numFmtId="0" fontId="148" fillId="35" borderId="16" xfId="0" applyFont="1" applyFill="1" applyBorder="1" applyAlignment="1">
      <alignment horizontal="center" vertical="center" wrapText="1"/>
    </xf>
    <xf numFmtId="0" fontId="146" fillId="35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6" fillId="0" borderId="63" xfId="0" applyFont="1" applyBorder="1" applyAlignment="1">
      <alignment horizontal="center" vertical="center" wrapText="1"/>
    </xf>
    <xf numFmtId="4" fontId="132" fillId="0" borderId="64" xfId="0" applyNumberFormat="1" applyFont="1" applyBorder="1" applyAlignment="1">
      <alignment horizontal="center" vertical="center"/>
    </xf>
    <xf numFmtId="43" fontId="15" fillId="42" borderId="65" xfId="45" applyFont="1" applyFill="1" applyBorder="1" applyAlignment="1">
      <alignment vertical="center"/>
    </xf>
    <xf numFmtId="43" fontId="154" fillId="45" borderId="22" xfId="45" applyFont="1" applyFill="1" applyBorder="1" applyAlignment="1">
      <alignment vertical="center"/>
    </xf>
    <xf numFmtId="0" fontId="36" fillId="0" borderId="66" xfId="0" applyFont="1" applyBorder="1" applyAlignment="1">
      <alignment horizontal="center" vertical="center" wrapText="1"/>
    </xf>
    <xf numFmtId="4" fontId="13" fillId="0" borderId="67" xfId="53" applyNumberFormat="1" applyFont="1" applyBorder="1" applyAlignment="1">
      <alignment horizontal="right" vertical="center" wrapText="1" readingOrder="2"/>
      <protection/>
    </xf>
    <xf numFmtId="4" fontId="132" fillId="0" borderId="44" xfId="0" applyNumberFormat="1" applyFont="1" applyBorder="1" applyAlignment="1">
      <alignment horizontal="center" vertical="center"/>
    </xf>
    <xf numFmtId="4" fontId="132" fillId="0" borderId="68" xfId="0" applyNumberFormat="1" applyFont="1" applyBorder="1" applyAlignment="1">
      <alignment horizontal="center" vertical="center"/>
    </xf>
    <xf numFmtId="0" fontId="154" fillId="41" borderId="16" xfId="0" applyFont="1" applyFill="1" applyBorder="1" applyAlignment="1">
      <alignment horizontal="center" vertical="center" wrapText="1"/>
    </xf>
    <xf numFmtId="0" fontId="146" fillId="41" borderId="16" xfId="0" applyFont="1" applyFill="1" applyBorder="1" applyAlignment="1">
      <alignment horizontal="center" vertical="center" wrapText="1"/>
    </xf>
    <xf numFmtId="0" fontId="145" fillId="41" borderId="16" xfId="0" applyFont="1" applyFill="1" applyBorder="1" applyAlignment="1">
      <alignment horizontal="center" vertical="center" wrapText="1"/>
    </xf>
    <xf numFmtId="0" fontId="36" fillId="0" borderId="69" xfId="0" applyFont="1" applyBorder="1" applyAlignment="1">
      <alignment horizontal="center" vertical="center" wrapText="1"/>
    </xf>
    <xf numFmtId="4" fontId="13" fillId="0" borderId="70" xfId="53" applyNumberFormat="1" applyFont="1" applyBorder="1" applyAlignment="1">
      <alignment horizontal="right" vertical="center" wrapText="1" readingOrder="2"/>
      <protection/>
    </xf>
    <xf numFmtId="4" fontId="132" fillId="0" borderId="71" xfId="0" applyNumberFormat="1" applyFont="1" applyBorder="1" applyAlignment="1">
      <alignment horizontal="center" vertical="center"/>
    </xf>
    <xf numFmtId="4" fontId="132" fillId="0" borderId="72" xfId="0" applyNumberFormat="1" applyFont="1" applyBorder="1" applyAlignment="1">
      <alignment horizontal="center" vertical="center"/>
    </xf>
    <xf numFmtId="4" fontId="37" fillId="0" borderId="67" xfId="53" applyNumberFormat="1" applyFont="1" applyBorder="1" applyAlignment="1">
      <alignment horizontal="right" vertical="center" wrapText="1" readingOrder="2"/>
      <protection/>
    </xf>
    <xf numFmtId="4" fontId="132" fillId="12" borderId="16" xfId="0" applyNumberFormat="1" applyFont="1" applyFill="1" applyBorder="1" applyAlignment="1">
      <alignment horizontal="center" vertical="center" wrapText="1"/>
    </xf>
    <xf numFmtId="43" fontId="15" fillId="42" borderId="16" xfId="45" applyFont="1" applyFill="1" applyBorder="1" applyAlignment="1">
      <alignment vertical="center"/>
    </xf>
    <xf numFmtId="0" fontId="142" fillId="0" borderId="0" xfId="0" applyFont="1" applyAlignment="1">
      <alignment horizontal="center" vertical="center"/>
    </xf>
    <xf numFmtId="4" fontId="143" fillId="0" borderId="12" xfId="0" applyNumberFormat="1" applyFont="1" applyBorder="1" applyAlignment="1">
      <alignment horizontal="center" vertical="center"/>
    </xf>
    <xf numFmtId="49" fontId="14" fillId="44" borderId="73" xfId="0" applyNumberFormat="1" applyFont="1" applyFill="1" applyBorder="1" applyAlignment="1">
      <alignment horizontal="right" vertical="center" wrapText="1" readingOrder="2"/>
    </xf>
    <xf numFmtId="0" fontId="13" fillId="0" borderId="0" xfId="52" applyFont="1" applyFill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155" fillId="0" borderId="10" xfId="0" applyFont="1" applyBorder="1" applyAlignment="1">
      <alignment/>
    </xf>
    <xf numFmtId="0" fontId="155" fillId="0" borderId="0" xfId="0" applyFont="1" applyAlignment="1">
      <alignment/>
    </xf>
    <xf numFmtId="0" fontId="3" fillId="0" borderId="0" xfId="0" applyFont="1" applyAlignment="1">
      <alignment vertical="center"/>
    </xf>
    <xf numFmtId="49" fontId="40" fillId="0" borderId="0" xfId="0" applyNumberFormat="1" applyFont="1" applyBorder="1" applyAlignment="1">
      <alignment vertical="center"/>
    </xf>
    <xf numFmtId="0" fontId="156" fillId="39" borderId="46" xfId="0" applyFont="1" applyFill="1" applyBorder="1" applyAlignment="1">
      <alignment horizontal="center" vertical="center" wrapText="1"/>
    </xf>
    <xf numFmtId="0" fontId="155" fillId="0" borderId="0" xfId="0" applyFont="1" applyBorder="1" applyAlignment="1">
      <alignment/>
    </xf>
    <xf numFmtId="0" fontId="156" fillId="39" borderId="47" xfId="0" applyFont="1" applyFill="1" applyBorder="1" applyAlignment="1">
      <alignment horizontal="center" vertical="center" wrapText="1"/>
    </xf>
    <xf numFmtId="0" fontId="155" fillId="0" borderId="11" xfId="0" applyFont="1" applyBorder="1" applyAlignment="1">
      <alignment/>
    </xf>
    <xf numFmtId="0" fontId="41" fillId="0" borderId="0" xfId="52" applyFont="1" applyBorder="1">
      <alignment/>
      <protection/>
    </xf>
    <xf numFmtId="0" fontId="41" fillId="0" borderId="0" xfId="50" applyFont="1" applyBorder="1">
      <alignment/>
      <protection/>
    </xf>
    <xf numFmtId="0" fontId="156" fillId="33" borderId="0" xfId="0" applyFont="1" applyFill="1" applyAlignment="1">
      <alignment vertical="center"/>
    </xf>
    <xf numFmtId="49" fontId="14" fillId="44" borderId="74" xfId="0" applyNumberFormat="1" applyFont="1" applyFill="1" applyBorder="1" applyAlignment="1">
      <alignment horizontal="right" vertical="center" wrapText="1" readingOrder="2"/>
    </xf>
    <xf numFmtId="4" fontId="143" fillId="0" borderId="13" xfId="0" applyNumberFormat="1" applyFont="1" applyBorder="1" applyAlignment="1">
      <alignment horizontal="center" vertical="center"/>
    </xf>
    <xf numFmtId="4" fontId="143" fillId="46" borderId="13" xfId="0" applyNumberFormat="1" applyFont="1" applyFill="1" applyBorder="1" applyAlignment="1">
      <alignment horizontal="center" vertical="center"/>
    </xf>
    <xf numFmtId="4" fontId="143" fillId="0" borderId="75" xfId="0" applyNumberFormat="1" applyFont="1" applyBorder="1" applyAlignment="1">
      <alignment horizontal="center" vertical="center"/>
    </xf>
    <xf numFmtId="4" fontId="143" fillId="46" borderId="12" xfId="0" applyNumberFormat="1" applyFont="1" applyFill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 wrapText="1"/>
    </xf>
    <xf numFmtId="0" fontId="134" fillId="33" borderId="0" xfId="0" applyFont="1" applyFill="1" applyAlignment="1">
      <alignment horizontal="center" vertical="center" wrapText="1" readingOrder="2"/>
    </xf>
    <xf numFmtId="0" fontId="3" fillId="0" borderId="0" xfId="52" applyFont="1" applyBorder="1" applyAlignment="1">
      <alignment vertical="center" wrapText="1"/>
      <protection/>
    </xf>
    <xf numFmtId="0" fontId="127" fillId="0" borderId="0" xfId="0" applyFont="1" applyAlignment="1">
      <alignment/>
    </xf>
    <xf numFmtId="43" fontId="0" fillId="0" borderId="0" xfId="45" applyFont="1" applyAlignment="1">
      <alignment/>
    </xf>
    <xf numFmtId="43" fontId="0" fillId="0" borderId="0" xfId="0" applyNumberFormat="1" applyAlignment="1">
      <alignment/>
    </xf>
    <xf numFmtId="4" fontId="37" fillId="0" borderId="12" xfId="53" applyNumberFormat="1" applyFont="1" applyBorder="1" applyAlignment="1">
      <alignment horizontal="right" vertical="center" wrapText="1" readingOrder="2"/>
      <protection/>
    </xf>
    <xf numFmtId="0" fontId="0" fillId="0" borderId="0" xfId="0" applyAlignment="1">
      <alignment horizontal="center"/>
    </xf>
    <xf numFmtId="4" fontId="142" fillId="39" borderId="77" xfId="0" applyNumberFormat="1" applyFont="1" applyFill="1" applyBorder="1" applyAlignment="1">
      <alignment horizontal="center" vertical="center"/>
    </xf>
    <xf numFmtId="0" fontId="142" fillId="0" borderId="0" xfId="0" applyFont="1" applyAlignment="1">
      <alignment wrapText="1"/>
    </xf>
    <xf numFmtId="0" fontId="146" fillId="33" borderId="0" xfId="0" applyFont="1" applyFill="1" applyBorder="1" applyAlignment="1">
      <alignment horizontal="center" vertical="center" wrapText="1" readingOrder="2"/>
    </xf>
    <xf numFmtId="0" fontId="146" fillId="33" borderId="0" xfId="0" applyFont="1" applyFill="1" applyBorder="1" applyAlignment="1">
      <alignment horizontal="center" vertical="center" readingOrder="2"/>
    </xf>
    <xf numFmtId="0" fontId="142" fillId="0" borderId="0" xfId="0" applyFont="1" applyAlignment="1">
      <alignment horizontal="center"/>
    </xf>
    <xf numFmtId="4" fontId="143" fillId="33" borderId="0" xfId="0" applyNumberFormat="1" applyFont="1" applyFill="1" applyBorder="1" applyAlignment="1">
      <alignment horizontal="center" vertical="center"/>
    </xf>
    <xf numFmtId="0" fontId="142" fillId="0" borderId="78" xfId="0" applyFont="1" applyBorder="1" applyAlignment="1">
      <alignment/>
    </xf>
    <xf numFmtId="0" fontId="154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0" fontId="146" fillId="0" borderId="0" xfId="0" applyFont="1" applyAlignment="1">
      <alignment vertical="center"/>
    </xf>
    <xf numFmtId="0" fontId="142" fillId="0" borderId="15" xfId="0" applyFont="1" applyBorder="1" applyAlignment="1">
      <alignment/>
    </xf>
    <xf numFmtId="0" fontId="145" fillId="39" borderId="16" xfId="0" applyFont="1" applyFill="1" applyBorder="1" applyAlignment="1">
      <alignment horizontal="center" vertical="center" wrapText="1"/>
    </xf>
    <xf numFmtId="0" fontId="154" fillId="39" borderId="17" xfId="0" applyFont="1" applyFill="1" applyBorder="1" applyAlignment="1">
      <alignment horizontal="center"/>
    </xf>
    <xf numFmtId="4" fontId="146" fillId="37" borderId="16" xfId="0" applyNumberFormat="1" applyFont="1" applyFill="1" applyBorder="1" applyAlignment="1">
      <alignment horizontal="center" vertical="center"/>
    </xf>
    <xf numFmtId="4" fontId="28" fillId="33" borderId="16" xfId="0" applyNumberFormat="1" applyFont="1" applyFill="1" applyBorder="1" applyAlignment="1">
      <alignment horizontal="center" vertical="center"/>
    </xf>
    <xf numFmtId="4" fontId="28" fillId="33" borderId="79" xfId="0" applyNumberFormat="1" applyFont="1" applyFill="1" applyBorder="1" applyAlignment="1">
      <alignment horizontal="center" vertical="center"/>
    </xf>
    <xf numFmtId="4" fontId="146" fillId="37" borderId="80" xfId="0" applyNumberFormat="1" applyFont="1" applyFill="1" applyBorder="1" applyAlignment="1">
      <alignment horizontal="center"/>
    </xf>
    <xf numFmtId="4" fontId="146" fillId="33" borderId="16" xfId="0" applyNumberFormat="1" applyFont="1" applyFill="1" applyBorder="1" applyAlignment="1">
      <alignment horizontal="center"/>
    </xf>
    <xf numFmtId="0" fontId="142" fillId="0" borderId="42" xfId="0" applyFont="1" applyBorder="1" applyAlignment="1">
      <alignment horizontal="right"/>
    </xf>
    <xf numFmtId="0" fontId="142" fillId="0" borderId="81" xfId="0" applyFont="1" applyBorder="1" applyAlignment="1">
      <alignment horizontal="right"/>
    </xf>
    <xf numFmtId="0" fontId="142" fillId="0" borderId="25" xfId="0" applyFont="1" applyBorder="1" applyAlignment="1">
      <alignment horizontal="right"/>
    </xf>
    <xf numFmtId="4" fontId="146" fillId="46" borderId="80" xfId="0" applyNumberFormat="1" applyFont="1" applyFill="1" applyBorder="1" applyAlignment="1">
      <alignment horizontal="center"/>
    </xf>
    <xf numFmtId="4" fontId="146" fillId="39" borderId="17" xfId="0" applyNumberFormat="1" applyFont="1" applyFill="1" applyBorder="1" applyAlignment="1">
      <alignment horizontal="center" vertical="center"/>
    </xf>
    <xf numFmtId="4" fontId="142" fillId="33" borderId="16" xfId="0" applyNumberFormat="1" applyFont="1" applyFill="1" applyBorder="1" applyAlignment="1">
      <alignment horizontal="center" vertical="center"/>
    </xf>
    <xf numFmtId="4" fontId="146" fillId="39" borderId="16" xfId="0" applyNumberFormat="1" applyFont="1" applyFill="1" applyBorder="1" applyAlignment="1">
      <alignment horizontal="center" vertical="center"/>
    </xf>
    <xf numFmtId="4" fontId="142" fillId="33" borderId="79" xfId="0" applyNumberFormat="1" applyFont="1" applyFill="1" applyBorder="1" applyAlignment="1">
      <alignment horizontal="center" vertical="center"/>
    </xf>
    <xf numFmtId="4" fontId="146" fillId="46" borderId="17" xfId="0" applyNumberFormat="1" applyFont="1" applyFill="1" applyBorder="1" applyAlignment="1">
      <alignment horizontal="center" vertical="center"/>
    </xf>
    <xf numFmtId="4" fontId="146" fillId="46" borderId="82" xfId="0" applyNumberFormat="1" applyFont="1" applyFill="1" applyBorder="1" applyAlignment="1">
      <alignment horizontal="center" vertical="center"/>
    </xf>
    <xf numFmtId="4" fontId="146" fillId="35" borderId="82" xfId="0" applyNumberFormat="1" applyFont="1" applyFill="1" applyBorder="1" applyAlignment="1">
      <alignment horizontal="center" vertical="center"/>
    </xf>
    <xf numFmtId="0" fontId="154" fillId="0" borderId="0" xfId="0" applyFont="1" applyAlignment="1">
      <alignment/>
    </xf>
    <xf numFmtId="0" fontId="135" fillId="39" borderId="42" xfId="0" applyFont="1" applyFill="1" applyBorder="1" applyAlignment="1">
      <alignment horizontal="center" vertical="center" wrapText="1"/>
    </xf>
    <xf numFmtId="0" fontId="135" fillId="39" borderId="17" xfId="0" applyFont="1" applyFill="1" applyBorder="1" applyAlignment="1">
      <alignment horizontal="center" vertical="center" wrapText="1"/>
    </xf>
    <xf numFmtId="4" fontId="79" fillId="33" borderId="42" xfId="0" applyNumberFormat="1" applyFont="1" applyFill="1" applyBorder="1" applyAlignment="1">
      <alignment horizontal="center" vertical="center" wrapText="1"/>
    </xf>
    <xf numFmtId="4" fontId="79" fillId="33" borderId="16" xfId="0" applyNumberFormat="1" applyFont="1" applyFill="1" applyBorder="1" applyAlignment="1">
      <alignment horizontal="center" vertical="center" wrapText="1"/>
    </xf>
    <xf numFmtId="43" fontId="142" fillId="0" borderId="0" xfId="0" applyNumberFormat="1" applyFont="1" applyAlignment="1">
      <alignment vertical="center"/>
    </xf>
    <xf numFmtId="4" fontId="151" fillId="0" borderId="12" xfId="0" applyNumberFormat="1" applyFont="1" applyBorder="1" applyAlignment="1">
      <alignment horizontal="center" vertical="center"/>
    </xf>
    <xf numFmtId="0" fontId="157" fillId="39" borderId="46" xfId="0" applyFont="1" applyFill="1" applyBorder="1" applyAlignment="1">
      <alignment horizontal="center" vertical="center" wrapText="1"/>
    </xf>
    <xf numFmtId="43" fontId="155" fillId="0" borderId="0" xfId="45" applyFont="1" applyAlignment="1">
      <alignment/>
    </xf>
    <xf numFmtId="43" fontId="155" fillId="0" borderId="0" xfId="0" applyNumberFormat="1" applyFont="1" applyAlignment="1">
      <alignment/>
    </xf>
    <xf numFmtId="49" fontId="52" fillId="44" borderId="56" xfId="0" applyNumberFormat="1" applyFont="1" applyFill="1" applyBorder="1" applyAlignment="1">
      <alignment horizontal="right" vertical="center" wrapText="1" readingOrder="2"/>
    </xf>
    <xf numFmtId="4" fontId="155" fillId="0" borderId="0" xfId="0" applyNumberFormat="1" applyFont="1" applyAlignment="1">
      <alignment/>
    </xf>
    <xf numFmtId="0" fontId="145" fillId="39" borderId="47" xfId="0" applyFont="1" applyFill="1" applyBorder="1" applyAlignment="1">
      <alignment horizontal="center" vertical="center" wrapText="1"/>
    </xf>
    <xf numFmtId="0" fontId="145" fillId="39" borderId="46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left" vertical="center"/>
    </xf>
    <xf numFmtId="0" fontId="15" fillId="43" borderId="13" xfId="0" applyFont="1" applyFill="1" applyBorder="1" applyAlignment="1">
      <alignment horizontal="left" vertical="center"/>
    </xf>
    <xf numFmtId="0" fontId="127" fillId="0" borderId="0" xfId="0" applyFont="1" applyAlignment="1">
      <alignment horizontal="right"/>
    </xf>
    <xf numFmtId="0" fontId="142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9" fillId="33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42" fillId="33" borderId="44" xfId="0" applyNumberFormat="1" applyFont="1" applyFill="1" applyBorder="1" applyAlignment="1">
      <alignment horizontal="center" vertical="center" wrapText="1"/>
    </xf>
    <xf numFmtId="4" fontId="142" fillId="33" borderId="13" xfId="0" applyNumberFormat="1" applyFont="1" applyFill="1" applyBorder="1" applyAlignment="1">
      <alignment horizontal="center" vertical="center" wrapText="1"/>
    </xf>
    <xf numFmtId="4" fontId="142" fillId="33" borderId="77" xfId="0" applyNumberFormat="1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0" fontId="13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52" fillId="33" borderId="83" xfId="0" applyFont="1" applyFill="1" applyBorder="1" applyAlignment="1">
      <alignment horizontal="center" vertical="center"/>
    </xf>
    <xf numFmtId="0" fontId="152" fillId="33" borderId="84" xfId="0" applyFont="1" applyFill="1" applyBorder="1" applyAlignment="1">
      <alignment horizontal="center" vertical="center"/>
    </xf>
    <xf numFmtId="0" fontId="151" fillId="33" borderId="19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145" fillId="33" borderId="85" xfId="0" applyFont="1" applyFill="1" applyBorder="1" applyAlignment="1">
      <alignment vertical="center" wrapText="1"/>
    </xf>
    <xf numFmtId="0" fontId="146" fillId="33" borderId="79" xfId="0" applyFont="1" applyFill="1" applyBorder="1" applyAlignment="1">
      <alignment horizontal="center" vertical="center"/>
    </xf>
    <xf numFmtId="4" fontId="145" fillId="37" borderId="55" xfId="0" applyNumberFormat="1" applyFont="1" applyFill="1" applyBorder="1" applyAlignment="1">
      <alignment horizontal="center" vertical="center"/>
    </xf>
    <xf numFmtId="4" fontId="142" fillId="33" borderId="86" xfId="0" applyNumberFormat="1" applyFont="1" applyFill="1" applyBorder="1" applyAlignment="1">
      <alignment horizontal="center" vertical="center" wrapText="1"/>
    </xf>
    <xf numFmtId="4" fontId="142" fillId="33" borderId="87" xfId="0" applyNumberFormat="1" applyFont="1" applyFill="1" applyBorder="1" applyAlignment="1">
      <alignment horizontal="center" vertical="center" wrapText="1"/>
    </xf>
    <xf numFmtId="0" fontId="147" fillId="35" borderId="16" xfId="0" applyFont="1" applyFill="1" applyBorder="1" applyAlignment="1">
      <alignment horizontal="center" vertical="center" wrapText="1"/>
    </xf>
    <xf numFmtId="49" fontId="28" fillId="44" borderId="13" xfId="0" applyNumberFormat="1" applyFont="1" applyFill="1" applyBorder="1" applyAlignment="1">
      <alignment horizontal="right" vertical="center" wrapText="1" readingOrder="2"/>
    </xf>
    <xf numFmtId="4" fontId="153" fillId="43" borderId="14" xfId="0" applyNumberFormat="1" applyFont="1" applyFill="1" applyBorder="1" applyAlignment="1">
      <alignment horizontal="center" vertical="center" wrapText="1"/>
    </xf>
    <xf numFmtId="0" fontId="131" fillId="0" borderId="0" xfId="0" applyFont="1" applyAlignment="1">
      <alignment/>
    </xf>
    <xf numFmtId="4" fontId="144" fillId="12" borderId="14" xfId="0" applyNumberFormat="1" applyFont="1" applyFill="1" applyBorder="1" applyAlignment="1">
      <alignment horizontal="center" vertical="center" wrapText="1"/>
    </xf>
    <xf numFmtId="4" fontId="16" fillId="47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79" fillId="0" borderId="0" xfId="0" applyFont="1" applyAlignment="1">
      <alignment horizontal="right"/>
    </xf>
    <xf numFmtId="4" fontId="28" fillId="39" borderId="16" xfId="0" applyNumberFormat="1" applyFont="1" applyFill="1" applyBorder="1" applyAlignment="1">
      <alignment horizontal="center" vertical="center" wrapText="1"/>
    </xf>
    <xf numFmtId="4" fontId="28" fillId="0" borderId="88" xfId="0" applyNumberFormat="1" applyFont="1" applyBorder="1" applyAlignment="1">
      <alignment horizontal="center" vertical="center" wrapText="1"/>
    </xf>
    <xf numFmtId="4" fontId="28" fillId="0" borderId="88" xfId="0" applyNumberFormat="1" applyFont="1" applyBorder="1" applyAlignment="1">
      <alignment horizontal="center" wrapText="1"/>
    </xf>
    <xf numFmtId="164" fontId="28" fillId="0" borderId="16" xfId="45" applyNumberFormat="1" applyFont="1" applyBorder="1" applyAlignment="1">
      <alignment horizontal="center" vertical="center" wrapText="1"/>
    </xf>
    <xf numFmtId="4" fontId="142" fillId="0" borderId="86" xfId="0" applyNumberFormat="1" applyFont="1" applyBorder="1" applyAlignment="1">
      <alignment horizontal="center" vertical="center"/>
    </xf>
    <xf numFmtId="4" fontId="142" fillId="41" borderId="13" xfId="0" applyNumberFormat="1" applyFont="1" applyFill="1" applyBorder="1" applyAlignment="1">
      <alignment horizontal="center" vertical="center"/>
    </xf>
    <xf numFmtId="4" fontId="142" fillId="37" borderId="45" xfId="0" applyNumberFormat="1" applyFont="1" applyFill="1" applyBorder="1" applyAlignment="1">
      <alignment horizontal="center" vertical="center"/>
    </xf>
    <xf numFmtId="0" fontId="135" fillId="33" borderId="89" xfId="0" applyFont="1" applyFill="1" applyBorder="1" applyAlignment="1">
      <alignment vertical="center" wrapText="1"/>
    </xf>
    <xf numFmtId="4" fontId="135" fillId="33" borderId="90" xfId="0" applyNumberFormat="1" applyFont="1" applyFill="1" applyBorder="1" applyAlignment="1">
      <alignment horizontal="center" vertical="center"/>
    </xf>
    <xf numFmtId="4" fontId="135" fillId="33" borderId="91" xfId="0" applyNumberFormat="1" applyFont="1" applyFill="1" applyBorder="1" applyAlignment="1">
      <alignment horizontal="center" vertical="center"/>
    </xf>
    <xf numFmtId="0" fontId="135" fillId="33" borderId="92" xfId="0" applyFont="1" applyFill="1" applyBorder="1" applyAlignment="1">
      <alignment vertical="center" wrapText="1"/>
    </xf>
    <xf numFmtId="4" fontId="135" fillId="33" borderId="93" xfId="0" applyNumberFormat="1" applyFont="1" applyFill="1" applyBorder="1" applyAlignment="1">
      <alignment horizontal="center" vertical="center"/>
    </xf>
    <xf numFmtId="4" fontId="135" fillId="33" borderId="94" xfId="0" applyNumberFormat="1" applyFont="1" applyFill="1" applyBorder="1" applyAlignment="1">
      <alignment horizontal="center" vertical="center"/>
    </xf>
    <xf numFmtId="0" fontId="156" fillId="0" borderId="0" xfId="0" applyFont="1" applyAlignment="1">
      <alignment/>
    </xf>
    <xf numFmtId="0" fontId="79" fillId="0" borderId="0" xfId="0" applyFont="1" applyAlignment="1">
      <alignment wrapText="1"/>
    </xf>
    <xf numFmtId="4" fontId="158" fillId="0" borderId="0" xfId="45" applyNumberFormat="1" applyFont="1" applyAlignment="1">
      <alignment vertical="center"/>
    </xf>
    <xf numFmtId="0" fontId="146" fillId="0" borderId="0" xfId="0" applyFont="1" applyAlignment="1">
      <alignment/>
    </xf>
    <xf numFmtId="43" fontId="0" fillId="0" borderId="0" xfId="45" applyFont="1" applyAlignment="1">
      <alignment/>
    </xf>
    <xf numFmtId="0" fontId="3" fillId="0" borderId="0" xfId="52" applyFont="1" applyBorder="1" applyAlignment="1">
      <alignment horizontal="right"/>
      <protection/>
    </xf>
    <xf numFmtId="0" fontId="4" fillId="0" borderId="0" xfId="52" applyFont="1" applyBorder="1" applyAlignment="1">
      <alignment horizontal="right"/>
      <protection/>
    </xf>
    <xf numFmtId="0" fontId="129" fillId="33" borderId="0" xfId="0" applyFont="1" applyFill="1" applyAlignment="1">
      <alignment horizontal="center" vertical="center" wrapText="1" readingOrder="2"/>
    </xf>
    <xf numFmtId="0" fontId="4" fillId="0" borderId="0" xfId="52" applyFont="1" applyBorder="1" applyAlignment="1">
      <alignment horizontal="right" vertical="center"/>
      <protection/>
    </xf>
    <xf numFmtId="0" fontId="127" fillId="35" borderId="16" xfId="0" applyFont="1" applyFill="1" applyBorder="1" applyAlignment="1">
      <alignment horizontal="center" vertical="center" wrapText="1"/>
    </xf>
    <xf numFmtId="0" fontId="135" fillId="35" borderId="16" xfId="0" applyFont="1" applyFill="1" applyBorder="1" applyAlignment="1">
      <alignment horizontal="center" vertical="center" wrapText="1"/>
    </xf>
    <xf numFmtId="0" fontId="159" fillId="38" borderId="95" xfId="0" applyFont="1" applyFill="1" applyBorder="1" applyAlignment="1">
      <alignment horizontal="center" vertical="center" readingOrder="1"/>
    </xf>
    <xf numFmtId="0" fontId="159" fillId="38" borderId="96" xfId="0" applyFont="1" applyFill="1" applyBorder="1" applyAlignment="1">
      <alignment horizontal="center" vertical="center" readingOrder="1"/>
    </xf>
    <xf numFmtId="0" fontId="159" fillId="38" borderId="97" xfId="0" applyFont="1" applyFill="1" applyBorder="1" applyAlignment="1">
      <alignment horizontal="center" vertical="center" readingOrder="1"/>
    </xf>
    <xf numFmtId="0" fontId="127" fillId="38" borderId="98" xfId="0" applyFont="1" applyFill="1" applyBorder="1" applyAlignment="1">
      <alignment horizontal="center" vertical="center" wrapText="1"/>
    </xf>
    <xf numFmtId="0" fontId="127" fillId="38" borderId="15" xfId="0" applyFont="1" applyFill="1" applyBorder="1" applyAlignment="1">
      <alignment horizontal="center" vertical="center" wrapText="1"/>
    </xf>
    <xf numFmtId="0" fontId="127" fillId="38" borderId="99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1"/>
    </xf>
    <xf numFmtId="0" fontId="0" fillId="0" borderId="16" xfId="0" applyFont="1" applyBorder="1" applyAlignment="1">
      <alignment horizontal="center" vertical="center" wrapText="1"/>
    </xf>
    <xf numFmtId="0" fontId="134" fillId="37" borderId="16" xfId="0" applyFont="1" applyFill="1" applyBorder="1" applyAlignment="1">
      <alignment horizontal="center" vertical="center"/>
    </xf>
    <xf numFmtId="0" fontId="135" fillId="38" borderId="16" xfId="0" applyFont="1" applyFill="1" applyBorder="1" applyAlignment="1">
      <alignment horizontal="center"/>
    </xf>
    <xf numFmtId="0" fontId="13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29" fillId="38" borderId="95" xfId="0" applyFont="1" applyFill="1" applyBorder="1" applyAlignment="1">
      <alignment horizontal="center" vertical="center" wrapText="1" readingOrder="2"/>
    </xf>
    <xf numFmtId="0" fontId="129" fillId="38" borderId="96" xfId="0" applyFont="1" applyFill="1" applyBorder="1" applyAlignment="1">
      <alignment horizontal="center" vertical="center" wrapText="1" readingOrder="2"/>
    </xf>
    <xf numFmtId="0" fontId="129" fillId="38" borderId="97" xfId="0" applyFont="1" applyFill="1" applyBorder="1" applyAlignment="1">
      <alignment horizontal="center" vertical="center" wrapText="1" readingOrder="2"/>
    </xf>
    <xf numFmtId="0" fontId="129" fillId="38" borderId="78" xfId="0" applyFont="1" applyFill="1" applyBorder="1" applyAlignment="1">
      <alignment horizontal="center" vertical="center" wrapText="1" readingOrder="2"/>
    </xf>
    <xf numFmtId="0" fontId="129" fillId="38" borderId="0" xfId="0" applyFont="1" applyFill="1" applyBorder="1" applyAlignment="1">
      <alignment horizontal="center" vertical="center" wrapText="1" readingOrder="2"/>
    </xf>
    <xf numFmtId="0" fontId="129" fillId="38" borderId="100" xfId="0" applyFont="1" applyFill="1" applyBorder="1" applyAlignment="1">
      <alignment horizontal="center" vertical="center" wrapText="1" readingOrder="2"/>
    </xf>
    <xf numFmtId="0" fontId="134" fillId="38" borderId="78" xfId="0" applyFont="1" applyFill="1" applyBorder="1" applyAlignment="1">
      <alignment horizontal="center" vertical="top" wrapText="1" readingOrder="2"/>
    </xf>
    <xf numFmtId="0" fontId="134" fillId="38" borderId="0" xfId="0" applyFont="1" applyFill="1" applyBorder="1" applyAlignment="1">
      <alignment horizontal="center" vertical="top" wrapText="1" readingOrder="2"/>
    </xf>
    <xf numFmtId="0" fontId="134" fillId="38" borderId="100" xfId="0" applyFont="1" applyFill="1" applyBorder="1" applyAlignment="1">
      <alignment horizontal="center" vertical="top" wrapText="1" readingOrder="2"/>
    </xf>
    <xf numFmtId="0" fontId="134" fillId="38" borderId="98" xfId="0" applyFont="1" applyFill="1" applyBorder="1" applyAlignment="1">
      <alignment horizontal="center" vertical="top" wrapText="1" readingOrder="2"/>
    </xf>
    <xf numFmtId="0" fontId="134" fillId="38" borderId="15" xfId="0" applyFont="1" applyFill="1" applyBorder="1" applyAlignment="1">
      <alignment horizontal="center" vertical="top" wrapText="1" readingOrder="2"/>
    </xf>
    <xf numFmtId="0" fontId="134" fillId="38" borderId="99" xfId="0" applyFont="1" applyFill="1" applyBorder="1" applyAlignment="1">
      <alignment horizontal="center" vertical="top" wrapText="1" readingOrder="2"/>
    </xf>
    <xf numFmtId="0" fontId="6" fillId="0" borderId="0" xfId="52" applyFont="1" applyBorder="1" applyAlignment="1">
      <alignment horizontal="right" vertical="center"/>
      <protection/>
    </xf>
    <xf numFmtId="0" fontId="130" fillId="0" borderId="16" xfId="0" applyFont="1" applyBorder="1" applyAlignment="1">
      <alignment horizontal="center" vertical="center" readingOrder="1"/>
    </xf>
    <xf numFmtId="0" fontId="130" fillId="0" borderId="16" xfId="0" applyFont="1" applyBorder="1" applyAlignment="1">
      <alignment horizontal="center" vertical="center" wrapText="1"/>
    </xf>
    <xf numFmtId="0" fontId="134" fillId="36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5" fillId="0" borderId="0" xfId="0" applyFont="1" applyAlignment="1">
      <alignment horizontal="right"/>
    </xf>
    <xf numFmtId="0" fontId="136" fillId="0" borderId="0" xfId="0" applyFont="1" applyAlignment="1">
      <alignment horizontal="center"/>
    </xf>
    <xf numFmtId="0" fontId="135" fillId="37" borderId="16" xfId="0" applyFont="1" applyFill="1" applyBorder="1" applyAlignment="1">
      <alignment horizontal="center" vertical="center" readingOrder="2"/>
    </xf>
    <xf numFmtId="0" fontId="137" fillId="0" borderId="0" xfId="0" applyFont="1" applyAlignment="1">
      <alignment horizontal="right" vertical="center"/>
    </xf>
    <xf numFmtId="0" fontId="134" fillId="33" borderId="0" xfId="0" applyFont="1" applyFill="1" applyAlignment="1">
      <alignment horizontal="center" vertical="top" wrapText="1" readingOrder="2"/>
    </xf>
    <xf numFmtId="0" fontId="159" fillId="38" borderId="95" xfId="0" applyFont="1" applyFill="1" applyBorder="1" applyAlignment="1">
      <alignment horizontal="center" vertical="center"/>
    </xf>
    <xf numFmtId="0" fontId="159" fillId="38" borderId="96" xfId="0" applyFont="1" applyFill="1" applyBorder="1" applyAlignment="1">
      <alignment horizontal="center" vertical="center"/>
    </xf>
    <xf numFmtId="0" fontId="159" fillId="38" borderId="97" xfId="0" applyFont="1" applyFill="1" applyBorder="1" applyAlignment="1">
      <alignment horizontal="center" vertical="center"/>
    </xf>
    <xf numFmtId="0" fontId="130" fillId="38" borderId="98" xfId="0" applyFont="1" applyFill="1" applyBorder="1" applyAlignment="1">
      <alignment horizontal="center" vertical="center" wrapText="1"/>
    </xf>
    <xf numFmtId="0" fontId="130" fillId="38" borderId="15" xfId="0" applyFont="1" applyFill="1" applyBorder="1" applyAlignment="1">
      <alignment horizontal="center" vertical="center" wrapText="1"/>
    </xf>
    <xf numFmtId="0" fontId="130" fillId="38" borderId="99" xfId="0" applyFont="1" applyFill="1" applyBorder="1" applyAlignment="1">
      <alignment horizontal="center" vertical="center" wrapText="1"/>
    </xf>
    <xf numFmtId="0" fontId="146" fillId="35" borderId="16" xfId="0" applyFont="1" applyFill="1" applyBorder="1" applyAlignment="1">
      <alignment horizontal="center" vertical="center" wrapText="1"/>
    </xf>
    <xf numFmtId="0" fontId="137" fillId="0" borderId="16" xfId="0" applyFont="1" applyBorder="1" applyAlignment="1">
      <alignment horizontal="center" vertical="center" wrapText="1"/>
    </xf>
    <xf numFmtId="0" fontId="134" fillId="36" borderId="16" xfId="0" applyFont="1" applyFill="1" applyBorder="1" applyAlignment="1">
      <alignment horizontal="center" vertical="center" readingOrder="1"/>
    </xf>
    <xf numFmtId="0" fontId="134" fillId="36" borderId="16" xfId="0" applyFont="1" applyFill="1" applyBorder="1" applyAlignment="1">
      <alignment horizontal="center" vertical="center" readingOrder="2"/>
    </xf>
    <xf numFmtId="0" fontId="135" fillId="37" borderId="42" xfId="0" applyFont="1" applyFill="1" applyBorder="1" applyAlignment="1">
      <alignment horizontal="center" vertical="center" readingOrder="2"/>
    </xf>
    <xf numFmtId="0" fontId="135" fillId="37" borderId="81" xfId="0" applyFont="1" applyFill="1" applyBorder="1" applyAlignment="1">
      <alignment horizontal="center" vertical="center" readingOrder="2"/>
    </xf>
    <xf numFmtId="0" fontId="135" fillId="37" borderId="25" xfId="0" applyFont="1" applyFill="1" applyBorder="1" applyAlignment="1">
      <alignment horizontal="center" vertical="center" readingOrder="2"/>
    </xf>
    <xf numFmtId="0" fontId="0" fillId="0" borderId="0" xfId="0" applyAlignment="1">
      <alignment horizontal="right"/>
    </xf>
    <xf numFmtId="49" fontId="9" fillId="0" borderId="0" xfId="0" applyNumberFormat="1" applyFont="1" applyBorder="1" applyAlignment="1">
      <alignment horizontal="right" vertical="center"/>
    </xf>
    <xf numFmtId="0" fontId="134" fillId="0" borderId="0" xfId="0" applyFont="1" applyAlignment="1">
      <alignment horizontal="right"/>
    </xf>
    <xf numFmtId="0" fontId="18" fillId="0" borderId="0" xfId="50" applyFont="1" applyAlignment="1">
      <alignment horizontal="right"/>
      <protection/>
    </xf>
    <xf numFmtId="49" fontId="19" fillId="41" borderId="95" xfId="50" applyNumberFormat="1" applyFont="1" applyFill="1" applyBorder="1" applyAlignment="1">
      <alignment horizontal="center" vertical="top" wrapText="1"/>
      <protection/>
    </xf>
    <xf numFmtId="49" fontId="19" fillId="41" borderId="96" xfId="50" applyNumberFormat="1" applyFont="1" applyFill="1" applyBorder="1" applyAlignment="1">
      <alignment horizontal="center" vertical="top" wrapText="1"/>
      <protection/>
    </xf>
    <xf numFmtId="49" fontId="19" fillId="41" borderId="97" xfId="50" applyNumberFormat="1" applyFont="1" applyFill="1" applyBorder="1" applyAlignment="1">
      <alignment horizontal="center" vertical="top" wrapText="1"/>
      <protection/>
    </xf>
    <xf numFmtId="0" fontId="21" fillId="39" borderId="79" xfId="50" applyFont="1" applyFill="1" applyBorder="1" applyAlignment="1">
      <alignment horizontal="center" vertical="center"/>
      <protection/>
    </xf>
    <xf numFmtId="0" fontId="21" fillId="39" borderId="17" xfId="50" applyFont="1" applyFill="1" applyBorder="1" applyAlignment="1">
      <alignment horizontal="center" vertical="center"/>
      <protection/>
    </xf>
    <xf numFmtId="0" fontId="22" fillId="39" borderId="79" xfId="50" applyFont="1" applyFill="1" applyBorder="1" applyAlignment="1">
      <alignment horizontal="center" vertical="center"/>
      <protection/>
    </xf>
    <xf numFmtId="0" fontId="22" fillId="39" borderId="17" xfId="50" applyFont="1" applyFill="1" applyBorder="1" applyAlignment="1">
      <alignment horizontal="center" vertical="center"/>
      <protection/>
    </xf>
    <xf numFmtId="49" fontId="7" fillId="39" borderId="79" xfId="50" applyNumberFormat="1" applyFont="1" applyFill="1" applyBorder="1" applyAlignment="1">
      <alignment horizontal="center" vertical="center"/>
      <protection/>
    </xf>
    <xf numFmtId="49" fontId="7" fillId="39" borderId="17" xfId="50" applyNumberFormat="1" applyFont="1" applyFill="1" applyBorder="1" applyAlignment="1">
      <alignment horizontal="center" vertical="center"/>
      <protection/>
    </xf>
    <xf numFmtId="49" fontId="8" fillId="39" borderId="79" xfId="50" applyNumberFormat="1" applyFont="1" applyFill="1" applyBorder="1" applyAlignment="1">
      <alignment horizontal="center" vertical="center" wrapText="1"/>
      <protection/>
    </xf>
    <xf numFmtId="49" fontId="8" fillId="39" borderId="17" xfId="50" applyNumberFormat="1" applyFont="1" applyFill="1" applyBorder="1" applyAlignment="1">
      <alignment horizontal="center" vertical="center" wrapText="1"/>
      <protection/>
    </xf>
    <xf numFmtId="49" fontId="8" fillId="39" borderId="97" xfId="50" applyNumberFormat="1" applyFont="1" applyFill="1" applyBorder="1" applyAlignment="1">
      <alignment horizontal="center" vertical="center" wrapText="1"/>
      <protection/>
    </xf>
    <xf numFmtId="49" fontId="8" fillId="39" borderId="84" xfId="50" applyNumberFormat="1" applyFont="1" applyFill="1" applyBorder="1" applyAlignment="1">
      <alignment horizontal="center" vertical="center" wrapText="1"/>
      <protection/>
    </xf>
    <xf numFmtId="49" fontId="7" fillId="39" borderId="101" xfId="50" applyNumberFormat="1" applyFont="1" applyFill="1" applyBorder="1" applyAlignment="1">
      <alignment horizontal="center" vertical="center"/>
      <protection/>
    </xf>
    <xf numFmtId="4" fontId="149" fillId="34" borderId="16" xfId="50" applyNumberFormat="1" applyFont="1" applyFill="1" applyBorder="1" applyAlignment="1">
      <alignment horizontal="center" vertical="center"/>
      <protection/>
    </xf>
    <xf numFmtId="0" fontId="149" fillId="0" borderId="0" xfId="0" applyFont="1" applyAlignment="1">
      <alignment horizontal="right"/>
    </xf>
    <xf numFmtId="49" fontId="26" fillId="34" borderId="16" xfId="50" applyNumberFormat="1" applyFont="1" applyFill="1" applyBorder="1" applyAlignment="1">
      <alignment horizontal="center" vertical="center"/>
      <protection/>
    </xf>
    <xf numFmtId="0" fontId="134" fillId="41" borderId="98" xfId="0" applyFont="1" applyFill="1" applyBorder="1" applyAlignment="1">
      <alignment horizontal="center" vertical="center"/>
    </xf>
    <xf numFmtId="0" fontId="134" fillId="41" borderId="15" xfId="0" applyFont="1" applyFill="1" applyBorder="1" applyAlignment="1">
      <alignment horizontal="center" vertical="center"/>
    </xf>
    <xf numFmtId="0" fontId="134" fillId="41" borderId="99" xfId="0" applyFont="1" applyFill="1" applyBorder="1" applyAlignment="1">
      <alignment horizontal="center" vertical="center"/>
    </xf>
    <xf numFmtId="0" fontId="146" fillId="39" borderId="102" xfId="0" applyFont="1" applyFill="1" applyBorder="1" applyAlignment="1">
      <alignment horizontal="center" vertical="center" wrapText="1"/>
    </xf>
    <xf numFmtId="0" fontId="146" fillId="39" borderId="47" xfId="0" applyFont="1" applyFill="1" applyBorder="1" applyAlignment="1">
      <alignment horizontal="center" vertical="center" wrapText="1"/>
    </xf>
    <xf numFmtId="0" fontId="146" fillId="39" borderId="46" xfId="0" applyFont="1" applyFill="1" applyBorder="1" applyAlignment="1">
      <alignment horizontal="center" vertical="center" wrapText="1"/>
    </xf>
    <xf numFmtId="0" fontId="146" fillId="39" borderId="103" xfId="0" applyFont="1" applyFill="1" applyBorder="1" applyAlignment="1">
      <alignment horizontal="center" vertical="center" wrapText="1"/>
    </xf>
    <xf numFmtId="0" fontId="146" fillId="39" borderId="87" xfId="0" applyFont="1" applyFill="1" applyBorder="1" applyAlignment="1">
      <alignment horizontal="center" vertical="center" wrapText="1"/>
    </xf>
    <xf numFmtId="0" fontId="28" fillId="39" borderId="104" xfId="51" applyFont="1" applyFill="1" applyBorder="1" applyAlignment="1">
      <alignment horizontal="center" vertical="center"/>
      <protection/>
    </xf>
    <xf numFmtId="0" fontId="28" fillId="39" borderId="12" xfId="51" applyFont="1" applyFill="1" applyBorder="1" applyAlignment="1">
      <alignment horizontal="center" vertical="center"/>
      <protection/>
    </xf>
    <xf numFmtId="0" fontId="16" fillId="41" borderId="105" xfId="51" applyFont="1" applyFill="1" applyBorder="1" applyAlignment="1">
      <alignment horizontal="left" vertical="center"/>
      <protection/>
    </xf>
    <xf numFmtId="0" fontId="16" fillId="41" borderId="70" xfId="51" applyFont="1" applyFill="1" applyBorder="1" applyAlignment="1">
      <alignment horizontal="left" vertical="center"/>
      <protection/>
    </xf>
    <xf numFmtId="0" fontId="145" fillId="39" borderId="103" xfId="0" applyFont="1" applyFill="1" applyBorder="1" applyAlignment="1">
      <alignment horizontal="center" vertical="center" wrapText="1"/>
    </xf>
    <xf numFmtId="0" fontId="145" fillId="39" borderId="87" xfId="0" applyFont="1" applyFill="1" applyBorder="1" applyAlignment="1">
      <alignment horizontal="center" vertical="center" wrapText="1"/>
    </xf>
    <xf numFmtId="0" fontId="39" fillId="39" borderId="106" xfId="51" applyFont="1" applyFill="1" applyBorder="1" applyAlignment="1">
      <alignment horizontal="center" vertical="center"/>
      <protection/>
    </xf>
    <xf numFmtId="0" fontId="39" fillId="39" borderId="107" xfId="51" applyFont="1" applyFill="1" applyBorder="1" applyAlignment="1">
      <alignment horizontal="center" vertical="center"/>
      <protection/>
    </xf>
    <xf numFmtId="0" fontId="35" fillId="41" borderId="95" xfId="52" applyFont="1" applyFill="1" applyBorder="1" applyAlignment="1">
      <alignment horizontal="center" vertical="center"/>
      <protection/>
    </xf>
    <xf numFmtId="0" fontId="35" fillId="41" borderId="96" xfId="52" applyFont="1" applyFill="1" applyBorder="1" applyAlignment="1">
      <alignment horizontal="center" vertical="center"/>
      <protection/>
    </xf>
    <xf numFmtId="0" fontId="35" fillId="41" borderId="97" xfId="52" applyFont="1" applyFill="1" applyBorder="1" applyAlignment="1">
      <alignment horizontal="center" vertical="center"/>
      <protection/>
    </xf>
    <xf numFmtId="0" fontId="35" fillId="41" borderId="78" xfId="52" applyFont="1" applyFill="1" applyBorder="1" applyAlignment="1">
      <alignment horizontal="center" vertical="center"/>
      <protection/>
    </xf>
    <xf numFmtId="0" fontId="35" fillId="41" borderId="0" xfId="52" applyFont="1" applyFill="1" applyBorder="1" applyAlignment="1">
      <alignment horizontal="center" vertical="center"/>
      <protection/>
    </xf>
    <xf numFmtId="0" fontId="35" fillId="41" borderId="100" xfId="52" applyFont="1" applyFill="1" applyBorder="1" applyAlignment="1">
      <alignment horizontal="center" vertical="center"/>
      <protection/>
    </xf>
    <xf numFmtId="49" fontId="11" fillId="0" borderId="0" xfId="0" applyNumberFormat="1" applyFont="1" applyBorder="1" applyAlignment="1">
      <alignment horizontal="center" vertical="center"/>
    </xf>
    <xf numFmtId="0" fontId="156" fillId="39" borderId="103" xfId="0" applyFont="1" applyFill="1" applyBorder="1" applyAlignment="1">
      <alignment horizontal="center" vertical="center" wrapText="1"/>
    </xf>
    <xf numFmtId="0" fontId="156" fillId="39" borderId="87" xfId="0" applyFont="1" applyFill="1" applyBorder="1" applyAlignment="1">
      <alignment horizontal="center" vertical="center" wrapText="1"/>
    </xf>
    <xf numFmtId="0" fontId="137" fillId="39" borderId="102" xfId="0" applyFont="1" applyFill="1" applyBorder="1" applyAlignment="1">
      <alignment horizontal="center" vertical="center" wrapText="1"/>
    </xf>
    <xf numFmtId="0" fontId="137" fillId="39" borderId="47" xfId="0" applyFont="1" applyFill="1" applyBorder="1" applyAlignment="1">
      <alignment horizontal="center" vertical="center" wrapText="1"/>
    </xf>
    <xf numFmtId="0" fontId="137" fillId="39" borderId="46" xfId="0" applyFont="1" applyFill="1" applyBorder="1" applyAlignment="1">
      <alignment horizontal="center" vertical="center" wrapText="1"/>
    </xf>
    <xf numFmtId="0" fontId="15" fillId="43" borderId="13" xfId="0" applyFont="1" applyFill="1" applyBorder="1" applyAlignment="1">
      <alignment horizontal="left" vertical="center"/>
    </xf>
    <xf numFmtId="0" fontId="3" fillId="0" borderId="0" xfId="52" applyFont="1" applyBorder="1" applyAlignment="1">
      <alignment horizontal="right" vertical="center"/>
      <protection/>
    </xf>
    <xf numFmtId="0" fontId="147" fillId="39" borderId="108" xfId="0" applyFont="1" applyFill="1" applyBorder="1" applyAlignment="1">
      <alignment horizontal="center" vertical="center" wrapText="1"/>
    </xf>
    <xf numFmtId="0" fontId="147" fillId="39" borderId="19" xfId="0" applyFont="1" applyFill="1" applyBorder="1" applyAlignment="1">
      <alignment horizontal="center" vertical="center" wrapText="1"/>
    </xf>
    <xf numFmtId="0" fontId="147" fillId="39" borderId="109" xfId="0" applyFont="1" applyFill="1" applyBorder="1" applyAlignment="1">
      <alignment horizontal="center" vertical="center" wrapText="1"/>
    </xf>
    <xf numFmtId="0" fontId="147" fillId="39" borderId="85" xfId="0" applyFont="1" applyFill="1" applyBorder="1" applyAlignment="1">
      <alignment horizontal="center" vertical="center" wrapText="1"/>
    </xf>
    <xf numFmtId="0" fontId="10" fillId="41" borderId="110" xfId="52" applyFont="1" applyFill="1" applyBorder="1" applyAlignment="1">
      <alignment horizontal="center" vertical="center"/>
      <protection/>
    </xf>
    <xf numFmtId="0" fontId="10" fillId="41" borderId="43" xfId="52" applyFont="1" applyFill="1" applyBorder="1" applyAlignment="1">
      <alignment horizontal="center" vertical="center"/>
      <protection/>
    </xf>
    <xf numFmtId="0" fontId="10" fillId="41" borderId="111" xfId="52" applyFont="1" applyFill="1" applyBorder="1" applyAlignment="1">
      <alignment horizontal="center" vertical="center"/>
      <protection/>
    </xf>
    <xf numFmtId="0" fontId="10" fillId="41" borderId="112" xfId="52" applyFont="1" applyFill="1" applyBorder="1" applyAlignment="1">
      <alignment horizontal="center" vertical="center"/>
      <protection/>
    </xf>
    <xf numFmtId="0" fontId="10" fillId="41" borderId="0" xfId="52" applyFont="1" applyFill="1" applyBorder="1" applyAlignment="1">
      <alignment horizontal="center" vertical="center"/>
      <protection/>
    </xf>
    <xf numFmtId="0" fontId="10" fillId="41" borderId="113" xfId="52" applyFont="1" applyFill="1" applyBorder="1" applyAlignment="1">
      <alignment horizontal="center" vertical="center"/>
      <protection/>
    </xf>
    <xf numFmtId="0" fontId="137" fillId="41" borderId="114" xfId="0" applyFont="1" applyFill="1" applyBorder="1" applyAlignment="1">
      <alignment horizontal="center" vertical="center" wrapText="1"/>
    </xf>
    <xf numFmtId="0" fontId="137" fillId="41" borderId="115" xfId="0" applyFont="1" applyFill="1" applyBorder="1" applyAlignment="1">
      <alignment horizontal="center" vertical="center" wrapText="1"/>
    </xf>
    <xf numFmtId="0" fontId="137" fillId="41" borderId="116" xfId="0" applyFont="1" applyFill="1" applyBorder="1" applyAlignment="1">
      <alignment horizontal="center" vertical="center" wrapText="1"/>
    </xf>
    <xf numFmtId="4" fontId="145" fillId="0" borderId="104" xfId="0" applyNumberFormat="1" applyFont="1" applyBorder="1" applyAlignment="1">
      <alignment horizontal="center" vertical="center"/>
    </xf>
    <xf numFmtId="4" fontId="145" fillId="0" borderId="12" xfId="0" applyNumberFormat="1" applyFont="1" applyBorder="1" applyAlignment="1">
      <alignment horizontal="center" vertical="center"/>
    </xf>
    <xf numFmtId="0" fontId="142" fillId="0" borderId="102" xfId="0" applyFont="1" applyBorder="1" applyAlignment="1">
      <alignment horizontal="center" vertical="center" wrapText="1"/>
    </xf>
    <xf numFmtId="0" fontId="142" fillId="0" borderId="47" xfId="0" applyFont="1" applyBorder="1" applyAlignment="1">
      <alignment horizontal="center" vertical="center" wrapText="1"/>
    </xf>
    <xf numFmtId="0" fontId="142" fillId="0" borderId="46" xfId="0" applyFont="1" applyBorder="1" applyAlignment="1">
      <alignment horizontal="center" vertical="center" wrapText="1"/>
    </xf>
    <xf numFmtId="4" fontId="143" fillId="33" borderId="103" xfId="0" applyNumberFormat="1" applyFont="1" applyFill="1" applyBorder="1" applyAlignment="1">
      <alignment horizontal="center" vertical="center" wrapText="1"/>
    </xf>
    <xf numFmtId="4" fontId="143" fillId="33" borderId="87" xfId="0" applyNumberFormat="1" applyFont="1" applyFill="1" applyBorder="1" applyAlignment="1">
      <alignment horizontal="center" vertical="center" wrapText="1"/>
    </xf>
    <xf numFmtId="0" fontId="16" fillId="37" borderId="102" xfId="0" applyFont="1" applyFill="1" applyBorder="1" applyAlignment="1">
      <alignment horizontal="center" vertical="center"/>
    </xf>
    <xf numFmtId="0" fontId="16" fillId="37" borderId="55" xfId="0" applyFont="1" applyFill="1" applyBorder="1" applyAlignment="1">
      <alignment horizontal="center" vertical="center"/>
    </xf>
    <xf numFmtId="0" fontId="145" fillId="39" borderId="102" xfId="0" applyFont="1" applyFill="1" applyBorder="1" applyAlignment="1">
      <alignment horizontal="center" vertical="center" wrapText="1"/>
    </xf>
    <xf numFmtId="0" fontId="145" fillId="39" borderId="47" xfId="0" applyFont="1" applyFill="1" applyBorder="1" applyAlignment="1">
      <alignment horizontal="center" vertical="center" wrapText="1"/>
    </xf>
    <xf numFmtId="0" fontId="145" fillId="39" borderId="46" xfId="0" applyFont="1" applyFill="1" applyBorder="1" applyAlignment="1">
      <alignment horizontal="center" vertical="center" wrapText="1"/>
    </xf>
    <xf numFmtId="0" fontId="28" fillId="41" borderId="104" xfId="0" applyFont="1" applyFill="1" applyBorder="1" applyAlignment="1">
      <alignment horizontal="center" vertical="center"/>
    </xf>
    <xf numFmtId="0" fontId="28" fillId="41" borderId="117" xfId="0" applyFont="1" applyFill="1" applyBorder="1" applyAlignment="1">
      <alignment horizontal="center" vertical="center"/>
    </xf>
    <xf numFmtId="0" fontId="10" fillId="41" borderId="95" xfId="52" applyFont="1" applyFill="1" applyBorder="1" applyAlignment="1">
      <alignment horizontal="center" vertical="center"/>
      <protection/>
    </xf>
    <xf numFmtId="0" fontId="10" fillId="41" borderId="96" xfId="52" applyFont="1" applyFill="1" applyBorder="1" applyAlignment="1">
      <alignment horizontal="center" vertical="center"/>
      <protection/>
    </xf>
    <xf numFmtId="0" fontId="10" fillId="41" borderId="97" xfId="52" applyFont="1" applyFill="1" applyBorder="1" applyAlignment="1">
      <alignment horizontal="center" vertical="center"/>
      <protection/>
    </xf>
    <xf numFmtId="0" fontId="10" fillId="41" borderId="78" xfId="52" applyFont="1" applyFill="1" applyBorder="1" applyAlignment="1">
      <alignment horizontal="center" vertical="center"/>
      <protection/>
    </xf>
    <xf numFmtId="0" fontId="10" fillId="41" borderId="100" xfId="52" applyFont="1" applyFill="1" applyBorder="1" applyAlignment="1">
      <alignment horizontal="center" vertical="center"/>
      <protection/>
    </xf>
    <xf numFmtId="0" fontId="17" fillId="42" borderId="118" xfId="0" applyFont="1" applyFill="1" applyBorder="1" applyAlignment="1">
      <alignment horizontal="left" vertical="center"/>
    </xf>
    <xf numFmtId="0" fontId="17" fillId="42" borderId="34" xfId="0" applyFont="1" applyFill="1" applyBorder="1" applyAlignment="1">
      <alignment horizontal="left" vertical="center"/>
    </xf>
    <xf numFmtId="0" fontId="160" fillId="45" borderId="119" xfId="0" applyFont="1" applyFill="1" applyBorder="1" applyAlignment="1">
      <alignment horizontal="center" vertical="center"/>
    </xf>
    <xf numFmtId="0" fontId="160" fillId="45" borderId="12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45" fillId="16" borderId="95" xfId="0" applyFont="1" applyFill="1" applyBorder="1" applyAlignment="1">
      <alignment horizontal="center" vertical="center"/>
    </xf>
    <xf numFmtId="0" fontId="161" fillId="16" borderId="96" xfId="0" applyFont="1" applyFill="1" applyBorder="1" applyAlignment="1">
      <alignment horizontal="center" vertical="center"/>
    </xf>
    <xf numFmtId="0" fontId="161" fillId="16" borderId="97" xfId="0" applyFont="1" applyFill="1" applyBorder="1" applyAlignment="1">
      <alignment horizontal="center" vertical="center"/>
    </xf>
    <xf numFmtId="0" fontId="161" fillId="16" borderId="78" xfId="0" applyFont="1" applyFill="1" applyBorder="1" applyAlignment="1">
      <alignment horizontal="center" vertical="center"/>
    </xf>
    <xf numFmtId="0" fontId="161" fillId="16" borderId="0" xfId="0" applyFont="1" applyFill="1" applyBorder="1" applyAlignment="1">
      <alignment horizontal="center" vertical="center"/>
    </xf>
    <xf numFmtId="0" fontId="161" fillId="16" borderId="100" xfId="0" applyFont="1" applyFill="1" applyBorder="1" applyAlignment="1">
      <alignment horizontal="center" vertical="center"/>
    </xf>
    <xf numFmtId="0" fontId="154" fillId="16" borderId="98" xfId="0" applyFont="1" applyFill="1" applyBorder="1" applyAlignment="1">
      <alignment horizontal="center" vertical="center" wrapText="1"/>
    </xf>
    <xf numFmtId="0" fontId="154" fillId="16" borderId="15" xfId="0" applyFont="1" applyFill="1" applyBorder="1" applyAlignment="1">
      <alignment horizontal="center" vertical="center" wrapText="1"/>
    </xf>
    <xf numFmtId="0" fontId="154" fillId="16" borderId="99" xfId="0" applyFont="1" applyFill="1" applyBorder="1" applyAlignment="1">
      <alignment horizontal="center" vertical="center" wrapText="1"/>
    </xf>
    <xf numFmtId="0" fontId="15" fillId="12" borderId="16" xfId="0" applyFont="1" applyFill="1" applyBorder="1" applyAlignment="1">
      <alignment horizontal="left" vertical="center" wrapText="1"/>
    </xf>
    <xf numFmtId="0" fontId="130" fillId="0" borderId="0" xfId="0" applyFont="1" applyAlignment="1">
      <alignment horizontal="right"/>
    </xf>
    <xf numFmtId="0" fontId="131" fillId="0" borderId="0" xfId="0" applyFont="1" applyAlignment="1">
      <alignment horizontal="right"/>
    </xf>
    <xf numFmtId="0" fontId="17" fillId="42" borderId="16" xfId="0" applyFont="1" applyFill="1" applyBorder="1" applyAlignment="1">
      <alignment horizontal="left" vertical="center"/>
    </xf>
    <xf numFmtId="0" fontId="15" fillId="12" borderId="118" xfId="0" applyFont="1" applyFill="1" applyBorder="1" applyAlignment="1">
      <alignment horizontal="left" vertical="center" wrapText="1"/>
    </xf>
    <xf numFmtId="0" fontId="15" fillId="12" borderId="34" xfId="0" applyFont="1" applyFill="1" applyBorder="1" applyAlignment="1">
      <alignment horizontal="left" vertical="center" wrapText="1"/>
    </xf>
    <xf numFmtId="0" fontId="148" fillId="39" borderId="121" xfId="0" applyFont="1" applyFill="1" applyBorder="1" applyAlignment="1">
      <alignment horizontal="center" vertical="center" wrapText="1"/>
    </xf>
    <xf numFmtId="0" fontId="148" fillId="39" borderId="19" xfId="0" applyFont="1" applyFill="1" applyBorder="1" applyAlignment="1">
      <alignment horizontal="center" vertical="center" wrapText="1"/>
    </xf>
    <xf numFmtId="0" fontId="145" fillId="39" borderId="121" xfId="0" applyFont="1" applyFill="1" applyBorder="1" applyAlignment="1">
      <alignment horizontal="center" vertical="center" wrapText="1"/>
    </xf>
    <xf numFmtId="0" fontId="145" fillId="39" borderId="19" xfId="0" applyFont="1" applyFill="1" applyBorder="1" applyAlignment="1">
      <alignment horizontal="center" vertical="center" wrapText="1"/>
    </xf>
    <xf numFmtId="0" fontId="146" fillId="39" borderId="121" xfId="0" applyFont="1" applyFill="1" applyBorder="1" applyAlignment="1">
      <alignment horizontal="center" vertical="center" wrapText="1"/>
    </xf>
    <xf numFmtId="0" fontId="146" fillId="39" borderId="19" xfId="0" applyFont="1" applyFill="1" applyBorder="1" applyAlignment="1">
      <alignment horizontal="center" vertical="center" wrapText="1"/>
    </xf>
    <xf numFmtId="0" fontId="17" fillId="12" borderId="14" xfId="0" applyFont="1" applyFill="1" applyBorder="1" applyAlignment="1">
      <alignment horizontal="center" vertical="center" wrapText="1"/>
    </xf>
    <xf numFmtId="0" fontId="154" fillId="39" borderId="121" xfId="0" applyFont="1" applyFill="1" applyBorder="1" applyAlignment="1">
      <alignment horizontal="center" vertical="center" wrapText="1"/>
    </xf>
    <xf numFmtId="0" fontId="154" fillId="39" borderId="19" xfId="0" applyFont="1" applyFill="1" applyBorder="1" applyAlignment="1">
      <alignment horizontal="center" vertical="center" wrapText="1"/>
    </xf>
    <xf numFmtId="0" fontId="17" fillId="43" borderId="122" xfId="0" applyFont="1" applyFill="1" applyBorder="1" applyAlignment="1">
      <alignment horizontal="left" vertical="center" wrapText="1"/>
    </xf>
    <xf numFmtId="0" fontId="17" fillId="43" borderId="34" xfId="0" applyFont="1" applyFill="1" applyBorder="1" applyAlignment="1">
      <alignment horizontal="left" vertical="center" wrapText="1"/>
    </xf>
    <xf numFmtId="0" fontId="10" fillId="47" borderId="95" xfId="52" applyFont="1" applyFill="1" applyBorder="1" applyAlignment="1">
      <alignment horizontal="center" vertical="center" wrapText="1"/>
      <protection/>
    </xf>
    <xf numFmtId="0" fontId="10" fillId="47" borderId="96" xfId="52" applyFont="1" applyFill="1" applyBorder="1" applyAlignment="1">
      <alignment horizontal="center" vertical="center" wrapText="1"/>
      <protection/>
    </xf>
    <xf numFmtId="0" fontId="10" fillId="47" borderId="97" xfId="52" applyFont="1" applyFill="1" applyBorder="1" applyAlignment="1">
      <alignment horizontal="center" vertical="center" wrapText="1"/>
      <protection/>
    </xf>
    <xf numFmtId="0" fontId="10" fillId="47" borderId="78" xfId="52" applyFont="1" applyFill="1" applyBorder="1" applyAlignment="1">
      <alignment horizontal="center" vertical="center" wrapText="1"/>
      <protection/>
    </xf>
    <xf numFmtId="0" fontId="10" fillId="47" borderId="0" xfId="52" applyFont="1" applyFill="1" applyBorder="1" applyAlignment="1">
      <alignment horizontal="center" vertical="center" wrapText="1"/>
      <protection/>
    </xf>
    <xf numFmtId="0" fontId="10" fillId="47" borderId="100" xfId="52" applyFont="1" applyFill="1" applyBorder="1" applyAlignment="1">
      <alignment horizontal="center" vertical="center" wrapText="1"/>
      <protection/>
    </xf>
    <xf numFmtId="0" fontId="146" fillId="47" borderId="98" xfId="0" applyFont="1" applyFill="1" applyBorder="1" applyAlignment="1">
      <alignment horizontal="center" vertical="center" wrapText="1"/>
    </xf>
    <xf numFmtId="0" fontId="146" fillId="47" borderId="15" xfId="0" applyFont="1" applyFill="1" applyBorder="1" applyAlignment="1">
      <alignment horizontal="center" vertical="center" wrapText="1"/>
    </xf>
    <xf numFmtId="0" fontId="146" fillId="47" borderId="99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3" fillId="0" borderId="0" xfId="0" applyFont="1" applyAlignment="1">
      <alignment horizontal="center" vertical="center"/>
    </xf>
    <xf numFmtId="0" fontId="153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54" fillId="47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50" fillId="9" borderId="123" xfId="0" applyFont="1" applyFill="1" applyBorder="1" applyAlignment="1">
      <alignment horizontal="center" vertical="center" wrapText="1"/>
    </xf>
    <xf numFmtId="0" fontId="150" fillId="9" borderId="124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135" fillId="0" borderId="125" xfId="0" applyFont="1" applyBorder="1" applyAlignment="1">
      <alignment horizontal="center" vertical="center" wrapText="1"/>
    </xf>
    <xf numFmtId="0" fontId="135" fillId="0" borderId="29" xfId="0" applyFont="1" applyBorder="1" applyAlignment="1">
      <alignment horizontal="center" vertical="center" wrapText="1"/>
    </xf>
    <xf numFmtId="0" fontId="150" fillId="34" borderId="126" xfId="0" applyFont="1" applyFill="1" applyBorder="1" applyAlignment="1">
      <alignment horizontal="center" vertical="center" wrapText="1"/>
    </xf>
    <xf numFmtId="0" fontId="150" fillId="34" borderId="85" xfId="0" applyFont="1" applyFill="1" applyBorder="1" applyAlignment="1">
      <alignment horizontal="center" vertical="center" wrapText="1"/>
    </xf>
    <xf numFmtId="0" fontId="29" fillId="9" borderId="95" xfId="0" applyFont="1" applyFill="1" applyBorder="1" applyAlignment="1">
      <alignment horizontal="center" vertical="center"/>
    </xf>
    <xf numFmtId="0" fontId="29" fillId="9" borderId="96" xfId="0" applyFont="1" applyFill="1" applyBorder="1" applyAlignment="1">
      <alignment horizontal="center" vertical="center"/>
    </xf>
    <xf numFmtId="0" fontId="29" fillId="9" borderId="97" xfId="0" applyFont="1" applyFill="1" applyBorder="1" applyAlignment="1">
      <alignment horizontal="center" vertical="center"/>
    </xf>
    <xf numFmtId="0" fontId="8" fillId="9" borderId="98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9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0" fillId="0" borderId="131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162" fillId="0" borderId="131" xfId="0" applyFont="1" applyBorder="1" applyAlignment="1">
      <alignment horizontal="center" vertical="center" textRotation="135" wrapText="1"/>
    </xf>
    <xf numFmtId="0" fontId="162" fillId="0" borderId="132" xfId="0" applyFont="1" applyBorder="1" applyAlignment="1">
      <alignment horizontal="center" vertical="center" textRotation="135" wrapText="1"/>
    </xf>
    <xf numFmtId="0" fontId="127" fillId="35" borderId="133" xfId="0" applyFont="1" applyFill="1" applyBorder="1" applyAlignment="1">
      <alignment horizontal="center" vertical="center" wrapText="1"/>
    </xf>
    <xf numFmtId="0" fontId="127" fillId="35" borderId="134" xfId="0" applyFont="1" applyFill="1" applyBorder="1" applyAlignment="1">
      <alignment horizontal="center" vertical="center" wrapText="1"/>
    </xf>
    <xf numFmtId="0" fontId="127" fillId="35" borderId="135" xfId="0" applyFont="1" applyFill="1" applyBorder="1" applyAlignment="1">
      <alignment horizontal="center" vertical="center" wrapText="1"/>
    </xf>
    <xf numFmtId="0" fontId="127" fillId="35" borderId="22" xfId="0" applyFont="1" applyFill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textRotation="135" wrapText="1"/>
    </xf>
    <xf numFmtId="0" fontId="127" fillId="35" borderId="136" xfId="0" applyFont="1" applyFill="1" applyBorder="1" applyAlignment="1">
      <alignment horizontal="center" vertical="center" wrapText="1"/>
    </xf>
    <xf numFmtId="0" fontId="127" fillId="35" borderId="137" xfId="0" applyFont="1" applyFill="1" applyBorder="1" applyAlignment="1">
      <alignment horizontal="center" vertical="center" wrapText="1"/>
    </xf>
    <xf numFmtId="0" fontId="0" fillId="0" borderId="128" xfId="0" applyFont="1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127" fillId="35" borderId="140" xfId="0" applyFont="1" applyFill="1" applyBorder="1" applyAlignment="1">
      <alignment horizontal="center" wrapText="1"/>
    </xf>
    <xf numFmtId="0" fontId="127" fillId="35" borderId="141" xfId="0" applyFont="1" applyFill="1" applyBorder="1" applyAlignment="1">
      <alignment horizontal="center" wrapText="1"/>
    </xf>
    <xf numFmtId="0" fontId="127" fillId="35" borderId="63" xfId="0" applyFont="1" applyFill="1" applyBorder="1" applyAlignment="1">
      <alignment horizontal="center" vertical="center" wrapText="1"/>
    </xf>
    <xf numFmtId="0" fontId="127" fillId="35" borderId="14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7" fillId="35" borderId="79" xfId="0" applyNumberFormat="1" applyFont="1" applyFill="1" applyBorder="1" applyAlignment="1">
      <alignment horizontal="center" vertical="center" wrapText="1"/>
    </xf>
    <xf numFmtId="49" fontId="127" fillId="35" borderId="17" xfId="0" applyNumberFormat="1" applyFont="1" applyFill="1" applyBorder="1" applyAlignment="1">
      <alignment horizontal="center" vertical="center" wrapText="1"/>
    </xf>
    <xf numFmtId="0" fontId="127" fillId="35" borderId="127" xfId="0" applyFont="1" applyFill="1" applyBorder="1" applyAlignment="1">
      <alignment horizontal="center" vertical="center" wrapText="1"/>
    </xf>
    <xf numFmtId="0" fontId="127" fillId="35" borderId="129" xfId="0" applyFont="1" applyFill="1" applyBorder="1" applyAlignment="1">
      <alignment horizontal="center" vertical="center" wrapText="1"/>
    </xf>
    <xf numFmtId="0" fontId="101" fillId="0" borderId="127" xfId="0" applyFont="1" applyBorder="1" applyAlignment="1">
      <alignment horizontal="center" vertical="center" textRotation="135" wrapText="1"/>
    </xf>
    <xf numFmtId="0" fontId="101" fillId="0" borderId="129" xfId="0" applyFont="1" applyBorder="1" applyAlignment="1">
      <alignment horizontal="center" vertical="center" textRotation="135" wrapText="1"/>
    </xf>
    <xf numFmtId="0" fontId="0" fillId="0" borderId="101" xfId="0" applyBorder="1" applyAlignment="1">
      <alignment horizontal="center" vertical="center" wrapText="1"/>
    </xf>
    <xf numFmtId="0" fontId="130" fillId="0" borderId="127" xfId="0" applyFont="1" applyBorder="1" applyAlignment="1">
      <alignment horizontal="center" vertical="center" wrapText="1"/>
    </xf>
    <xf numFmtId="0" fontId="130" fillId="0" borderId="128" xfId="0" applyFont="1" applyBorder="1" applyAlignment="1">
      <alignment horizontal="center" vertical="center" wrapText="1"/>
    </xf>
    <xf numFmtId="0" fontId="130" fillId="0" borderId="129" xfId="0" applyFont="1" applyBorder="1" applyAlignment="1">
      <alignment horizontal="center" vertical="center" wrapText="1"/>
    </xf>
    <xf numFmtId="0" fontId="162" fillId="0" borderId="128" xfId="0" applyFont="1" applyBorder="1" applyAlignment="1">
      <alignment horizontal="center" vertical="center" textRotation="135" wrapText="1"/>
    </xf>
    <xf numFmtId="0" fontId="162" fillId="0" borderId="129" xfId="0" applyFont="1" applyBorder="1" applyAlignment="1">
      <alignment horizontal="center" vertical="center" textRotation="135" wrapText="1"/>
    </xf>
    <xf numFmtId="0" fontId="127" fillId="0" borderId="0" xfId="0" applyFont="1" applyAlignment="1">
      <alignment horizontal="right"/>
    </xf>
    <xf numFmtId="0" fontId="79" fillId="0" borderId="0" xfId="0" applyFont="1" applyAlignment="1">
      <alignment horizontal="right"/>
    </xf>
    <xf numFmtId="0" fontId="163" fillId="39" borderId="95" xfId="0" applyFont="1" applyFill="1" applyBorder="1" applyAlignment="1">
      <alignment horizontal="center" vertical="center" wrapText="1"/>
    </xf>
    <xf numFmtId="0" fontId="163" fillId="39" borderId="96" xfId="0" applyFont="1" applyFill="1" applyBorder="1" applyAlignment="1">
      <alignment horizontal="center" vertical="center" wrapText="1"/>
    </xf>
    <xf numFmtId="0" fontId="163" fillId="39" borderId="97" xfId="0" applyFont="1" applyFill="1" applyBorder="1" applyAlignment="1">
      <alignment horizontal="center" vertical="center" wrapText="1"/>
    </xf>
    <xf numFmtId="0" fontId="100" fillId="0" borderId="95" xfId="0" applyFont="1" applyBorder="1" applyAlignment="1">
      <alignment horizontal="center" vertical="center" wrapText="1"/>
    </xf>
    <xf numFmtId="0" fontId="100" fillId="0" borderId="78" xfId="0" applyFont="1" applyBorder="1" applyAlignment="1">
      <alignment horizontal="center" vertical="center" wrapText="1"/>
    </xf>
    <xf numFmtId="0" fontId="100" fillId="0" borderId="98" xfId="0" applyFont="1" applyBorder="1" applyAlignment="1">
      <alignment horizontal="center" vertical="center" wrapText="1"/>
    </xf>
    <xf numFmtId="164" fontId="15" fillId="0" borderId="79" xfId="45" applyNumberFormat="1" applyFont="1" applyBorder="1" applyAlignment="1">
      <alignment horizontal="center" vertical="center" wrapText="1"/>
    </xf>
    <xf numFmtId="164" fontId="15" fillId="0" borderId="101" xfId="45" applyNumberFormat="1" applyFont="1" applyBorder="1" applyAlignment="1">
      <alignment horizontal="center" vertical="center" wrapText="1"/>
    </xf>
    <xf numFmtId="164" fontId="15" fillId="0" borderId="17" xfId="45" applyNumberFormat="1" applyFont="1" applyBorder="1" applyAlignment="1">
      <alignment horizontal="center" vertical="center" wrapText="1"/>
    </xf>
    <xf numFmtId="0" fontId="159" fillId="38" borderId="95" xfId="0" applyFont="1" applyFill="1" applyBorder="1" applyAlignment="1">
      <alignment horizontal="center" wrapText="1"/>
    </xf>
    <xf numFmtId="0" fontId="159" fillId="38" borderId="96" xfId="0" applyFont="1" applyFill="1" applyBorder="1" applyAlignment="1">
      <alignment horizontal="center" wrapText="1"/>
    </xf>
    <xf numFmtId="0" fontId="159" fillId="38" borderId="97" xfId="0" applyFont="1" applyFill="1" applyBorder="1" applyAlignment="1">
      <alignment horizontal="center" wrapText="1"/>
    </xf>
    <xf numFmtId="0" fontId="0" fillId="38" borderId="98" xfId="0" applyFill="1" applyBorder="1" applyAlignment="1">
      <alignment horizontal="center" wrapText="1"/>
    </xf>
    <xf numFmtId="0" fontId="0" fillId="38" borderId="15" xfId="0" applyFill="1" applyBorder="1" applyAlignment="1">
      <alignment horizontal="center" wrapText="1"/>
    </xf>
    <xf numFmtId="0" fontId="0" fillId="38" borderId="99" xfId="0" applyFill="1" applyBorder="1" applyAlignment="1">
      <alignment horizontal="center" wrapText="1"/>
    </xf>
    <xf numFmtId="4" fontId="28" fillId="0" borderId="79" xfId="0" applyNumberFormat="1" applyFont="1" applyBorder="1" applyAlignment="1">
      <alignment horizontal="center" vertical="center" wrapText="1"/>
    </xf>
    <xf numFmtId="4" fontId="28" fillId="0" borderId="101" xfId="0" applyNumberFormat="1" applyFont="1" applyBorder="1" applyAlignment="1">
      <alignment horizontal="center" vertical="center" wrapText="1"/>
    </xf>
    <xf numFmtId="164" fontId="28" fillId="0" borderId="79" xfId="45" applyNumberFormat="1" applyFont="1" applyBorder="1" applyAlignment="1">
      <alignment horizontal="center" vertical="center" wrapText="1"/>
    </xf>
    <xf numFmtId="164" fontId="28" fillId="0" borderId="17" xfId="45" applyNumberFormat="1" applyFont="1" applyBorder="1" applyAlignment="1">
      <alignment horizontal="center" vertical="center" wrapText="1"/>
    </xf>
    <xf numFmtId="0" fontId="152" fillId="33" borderId="83" xfId="0" applyFont="1" applyFill="1" applyBorder="1" applyAlignment="1">
      <alignment horizontal="center" vertical="center"/>
    </xf>
    <xf numFmtId="0" fontId="152" fillId="33" borderId="84" xfId="0" applyFont="1" applyFill="1" applyBorder="1" applyAlignment="1">
      <alignment horizontal="center" vertical="center"/>
    </xf>
    <xf numFmtId="0" fontId="164" fillId="41" borderId="42" xfId="0" applyFont="1" applyFill="1" applyBorder="1" applyAlignment="1">
      <alignment horizontal="center" vertical="center"/>
    </xf>
    <xf numFmtId="0" fontId="164" fillId="41" borderId="81" xfId="0" applyFont="1" applyFill="1" applyBorder="1" applyAlignment="1">
      <alignment horizontal="center" vertical="center"/>
    </xf>
    <xf numFmtId="0" fontId="164" fillId="41" borderId="25" xfId="0" applyFont="1" applyFill="1" applyBorder="1" applyAlignment="1">
      <alignment horizontal="center" vertical="center"/>
    </xf>
    <xf numFmtId="0" fontId="152" fillId="33" borderId="140" xfId="0" applyFont="1" applyFill="1" applyBorder="1" applyAlignment="1">
      <alignment horizontal="center" vertical="center"/>
    </xf>
    <xf numFmtId="0" fontId="152" fillId="33" borderId="142" xfId="0" applyFont="1" applyFill="1" applyBorder="1" applyAlignment="1">
      <alignment horizontal="center" vertical="center"/>
    </xf>
    <xf numFmtId="0" fontId="142" fillId="33" borderId="16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65" fillId="8" borderId="95" xfId="0" applyFont="1" applyFill="1" applyBorder="1" applyAlignment="1">
      <alignment horizontal="right" vertical="center"/>
    </xf>
    <xf numFmtId="0" fontId="165" fillId="8" borderId="96" xfId="0" applyFont="1" applyFill="1" applyBorder="1" applyAlignment="1">
      <alignment horizontal="right" vertical="center"/>
    </xf>
    <xf numFmtId="0" fontId="165" fillId="8" borderId="97" xfId="0" applyFont="1" applyFill="1" applyBorder="1" applyAlignment="1">
      <alignment horizontal="right" vertical="center"/>
    </xf>
    <xf numFmtId="0" fontId="165" fillId="8" borderId="98" xfId="0" applyFont="1" applyFill="1" applyBorder="1" applyAlignment="1">
      <alignment horizontal="right" vertical="center"/>
    </xf>
    <xf numFmtId="0" fontId="165" fillId="8" borderId="15" xfId="0" applyFont="1" applyFill="1" applyBorder="1" applyAlignment="1">
      <alignment horizontal="right" vertical="center"/>
    </xf>
    <xf numFmtId="0" fontId="165" fillId="8" borderId="99" xfId="0" applyFont="1" applyFill="1" applyBorder="1" applyAlignment="1">
      <alignment horizontal="right" vertical="center"/>
    </xf>
    <xf numFmtId="0" fontId="154" fillId="8" borderId="42" xfId="0" applyFont="1" applyFill="1" applyBorder="1" applyAlignment="1">
      <alignment horizontal="center" vertical="center"/>
    </xf>
    <xf numFmtId="0" fontId="154" fillId="8" borderId="81" xfId="0" applyFont="1" applyFill="1" applyBorder="1" applyAlignment="1">
      <alignment horizontal="center" vertical="center"/>
    </xf>
    <xf numFmtId="0" fontId="154" fillId="8" borderId="25" xfId="0" applyFont="1" applyFill="1" applyBorder="1" applyAlignment="1">
      <alignment horizontal="center" vertical="center"/>
    </xf>
    <xf numFmtId="0" fontId="146" fillId="35" borderId="42" xfId="0" applyFont="1" applyFill="1" applyBorder="1" applyAlignment="1">
      <alignment horizontal="center" vertical="center" wrapText="1"/>
    </xf>
    <xf numFmtId="0" fontId="146" fillId="35" borderId="25" xfId="0" applyFont="1" applyFill="1" applyBorder="1" applyAlignment="1">
      <alignment horizontal="center" vertical="center" wrapText="1"/>
    </xf>
    <xf numFmtId="0" fontId="152" fillId="33" borderId="143" xfId="0" applyFont="1" applyFill="1" applyBorder="1" applyAlignment="1">
      <alignment horizontal="center" vertical="center"/>
    </xf>
    <xf numFmtId="0" fontId="152" fillId="33" borderId="25" xfId="0" applyFont="1" applyFill="1" applyBorder="1" applyAlignment="1">
      <alignment horizontal="center" vertical="center"/>
    </xf>
    <xf numFmtId="0" fontId="166" fillId="33" borderId="42" xfId="0" applyFont="1" applyFill="1" applyBorder="1" applyAlignment="1">
      <alignment horizontal="center" vertical="center"/>
    </xf>
    <xf numFmtId="0" fontId="166" fillId="33" borderId="81" xfId="0" applyFont="1" applyFill="1" applyBorder="1" applyAlignment="1">
      <alignment horizontal="center" vertical="center"/>
    </xf>
    <xf numFmtId="0" fontId="166" fillId="33" borderId="25" xfId="0" applyFont="1" applyFill="1" applyBorder="1" applyAlignment="1">
      <alignment horizontal="center" vertical="center"/>
    </xf>
    <xf numFmtId="0" fontId="142" fillId="33" borderId="138" xfId="0" applyFont="1" applyFill="1" applyBorder="1" applyAlignment="1">
      <alignment horizontal="center" vertical="center" textRotation="180"/>
    </xf>
    <xf numFmtId="0" fontId="142" fillId="33" borderId="144" xfId="0" applyFont="1" applyFill="1" applyBorder="1" applyAlignment="1">
      <alignment horizontal="center" vertical="center" textRotation="180"/>
    </xf>
    <xf numFmtId="0" fontId="142" fillId="33" borderId="139" xfId="0" applyFont="1" applyFill="1" applyBorder="1" applyAlignment="1">
      <alignment horizontal="center" vertical="center" textRotation="180"/>
    </xf>
    <xf numFmtId="0" fontId="167" fillId="33" borderId="138" xfId="0" applyFont="1" applyFill="1" applyBorder="1" applyAlignment="1">
      <alignment horizontal="center" vertical="center" textRotation="180"/>
    </xf>
    <xf numFmtId="0" fontId="167" fillId="33" borderId="144" xfId="0" applyFont="1" applyFill="1" applyBorder="1" applyAlignment="1">
      <alignment horizontal="center" vertical="center" textRotation="180"/>
    </xf>
    <xf numFmtId="0" fontId="167" fillId="33" borderId="139" xfId="0" applyFont="1" applyFill="1" applyBorder="1" applyAlignment="1">
      <alignment horizontal="center" vertical="center" textRotation="180"/>
    </xf>
    <xf numFmtId="4" fontId="146" fillId="33" borderId="0" xfId="45" applyNumberFormat="1" applyFont="1" applyFill="1" applyAlignment="1">
      <alignment horizontal="right" vertical="center"/>
    </xf>
    <xf numFmtId="0" fontId="168" fillId="33" borderId="101" xfId="0" applyFont="1" applyFill="1" applyBorder="1" applyAlignment="1">
      <alignment horizontal="center" vertical="center" textRotation="180"/>
    </xf>
    <xf numFmtId="0" fontId="168" fillId="33" borderId="17" xfId="0" applyFont="1" applyFill="1" applyBorder="1" applyAlignment="1">
      <alignment horizontal="center" vertical="center" textRotation="180"/>
    </xf>
    <xf numFmtId="0" fontId="169" fillId="33" borderId="138" xfId="0" applyFont="1" applyFill="1" applyBorder="1" applyAlignment="1">
      <alignment horizontal="center" vertical="center" textRotation="180"/>
    </xf>
    <xf numFmtId="0" fontId="169" fillId="33" borderId="144" xfId="0" applyFont="1" applyFill="1" applyBorder="1" applyAlignment="1">
      <alignment horizontal="center" vertical="center" textRotation="180"/>
    </xf>
    <xf numFmtId="0" fontId="169" fillId="33" borderId="139" xfId="0" applyFont="1" applyFill="1" applyBorder="1" applyAlignment="1">
      <alignment horizontal="center" vertical="center" textRotation="180"/>
    </xf>
    <xf numFmtId="0" fontId="168" fillId="33" borderId="79" xfId="0" applyFont="1" applyFill="1" applyBorder="1" applyAlignment="1">
      <alignment horizontal="center" vertical="center" textRotation="180"/>
    </xf>
    <xf numFmtId="0" fontId="6" fillId="0" borderId="0" xfId="0" applyFont="1" applyBorder="1" applyAlignment="1">
      <alignment horizontal="right" vertical="center"/>
    </xf>
    <xf numFmtId="0" fontId="35" fillId="39" borderId="122" xfId="0" applyFont="1" applyFill="1" applyBorder="1" applyAlignment="1">
      <alignment horizontal="center" vertical="center"/>
    </xf>
    <xf numFmtId="0" fontId="35" fillId="39" borderId="60" xfId="0" applyFont="1" applyFill="1" applyBorder="1" applyAlignment="1">
      <alignment horizontal="center" vertical="center"/>
    </xf>
    <xf numFmtId="0" fontId="35" fillId="39" borderId="34" xfId="0" applyFont="1" applyFill="1" applyBorder="1" applyAlignment="1">
      <alignment horizontal="center" vertical="center"/>
    </xf>
    <xf numFmtId="0" fontId="161" fillId="0" borderId="122" xfId="0" applyFont="1" applyBorder="1" applyAlignment="1">
      <alignment horizontal="center"/>
    </xf>
    <xf numFmtId="0" fontId="161" fillId="0" borderId="60" xfId="0" applyFont="1" applyBorder="1" applyAlignment="1">
      <alignment horizontal="center"/>
    </xf>
    <xf numFmtId="0" fontId="161" fillId="0" borderId="34" xfId="0" applyFont="1" applyBorder="1" applyAlignment="1">
      <alignment horizontal="center"/>
    </xf>
    <xf numFmtId="0" fontId="7" fillId="45" borderId="122" xfId="0" applyFont="1" applyFill="1" applyBorder="1" applyAlignment="1">
      <alignment horizontal="center" vertical="center"/>
    </xf>
    <xf numFmtId="0" fontId="7" fillId="45" borderId="60" xfId="0" applyFont="1" applyFill="1" applyBorder="1" applyAlignment="1">
      <alignment horizontal="center" vertical="center"/>
    </xf>
    <xf numFmtId="0" fontId="7" fillId="45" borderId="34" xfId="0" applyFont="1" applyFill="1" applyBorder="1" applyAlignment="1">
      <alignment horizontal="center" vertical="center"/>
    </xf>
    <xf numFmtId="0" fontId="170" fillId="38" borderId="95" xfId="0" applyFont="1" applyFill="1" applyBorder="1" applyAlignment="1">
      <alignment horizontal="center" vertical="center"/>
    </xf>
    <xf numFmtId="0" fontId="170" fillId="38" borderId="96" xfId="0" applyFont="1" applyFill="1" applyBorder="1" applyAlignment="1">
      <alignment horizontal="center" vertical="center"/>
    </xf>
    <xf numFmtId="0" fontId="170" fillId="38" borderId="97" xfId="0" applyFont="1" applyFill="1" applyBorder="1" applyAlignment="1">
      <alignment horizontal="center" vertical="center"/>
    </xf>
    <xf numFmtId="0" fontId="170" fillId="38" borderId="78" xfId="0" applyFont="1" applyFill="1" applyBorder="1" applyAlignment="1">
      <alignment horizontal="center" vertical="center"/>
    </xf>
    <xf numFmtId="0" fontId="170" fillId="38" borderId="0" xfId="0" applyFont="1" applyFill="1" applyBorder="1" applyAlignment="1">
      <alignment horizontal="center" vertical="center"/>
    </xf>
    <xf numFmtId="0" fontId="170" fillId="38" borderId="100" xfId="0" applyFont="1" applyFill="1" applyBorder="1" applyAlignment="1">
      <alignment horizontal="center" vertical="center"/>
    </xf>
    <xf numFmtId="0" fontId="146" fillId="38" borderId="98" xfId="0" applyFont="1" applyFill="1" applyBorder="1" applyAlignment="1">
      <alignment horizontal="center" vertical="center" readingOrder="2"/>
    </xf>
    <xf numFmtId="0" fontId="146" fillId="38" borderId="15" xfId="0" applyFont="1" applyFill="1" applyBorder="1" applyAlignment="1">
      <alignment horizontal="center" vertical="center" readingOrder="2"/>
    </xf>
    <xf numFmtId="0" fontId="146" fillId="38" borderId="99" xfId="0" applyFont="1" applyFill="1" applyBorder="1" applyAlignment="1">
      <alignment horizontal="center" vertical="center" readingOrder="2"/>
    </xf>
    <xf numFmtId="0" fontId="166" fillId="39" borderId="95" xfId="0" applyFont="1" applyFill="1" applyBorder="1" applyAlignment="1">
      <alignment horizontal="center" vertical="center"/>
    </xf>
    <xf numFmtId="0" fontId="166" fillId="39" borderId="96" xfId="0" applyFont="1" applyFill="1" applyBorder="1" applyAlignment="1">
      <alignment horizontal="center" vertical="center"/>
    </xf>
    <xf numFmtId="0" fontId="166" fillId="39" borderId="97" xfId="0" applyFont="1" applyFill="1" applyBorder="1" applyAlignment="1">
      <alignment horizontal="center" vertical="center"/>
    </xf>
    <xf numFmtId="0" fontId="166" fillId="39" borderId="78" xfId="0" applyFont="1" applyFill="1" applyBorder="1" applyAlignment="1">
      <alignment horizontal="center" vertical="center"/>
    </xf>
    <xf numFmtId="0" fontId="166" fillId="39" borderId="0" xfId="0" applyFont="1" applyFill="1" applyBorder="1" applyAlignment="1">
      <alignment horizontal="center" vertical="center"/>
    </xf>
    <xf numFmtId="0" fontId="166" fillId="39" borderId="100" xfId="0" applyFont="1" applyFill="1" applyBorder="1" applyAlignment="1">
      <alignment horizontal="center" vertical="center"/>
    </xf>
    <xf numFmtId="0" fontId="166" fillId="39" borderId="98" xfId="0" applyFont="1" applyFill="1" applyBorder="1" applyAlignment="1">
      <alignment horizontal="center" vertical="center"/>
    </xf>
    <xf numFmtId="0" fontId="166" fillId="39" borderId="15" xfId="0" applyFont="1" applyFill="1" applyBorder="1" applyAlignment="1">
      <alignment horizontal="center" vertical="center"/>
    </xf>
    <xf numFmtId="0" fontId="166" fillId="39" borderId="99" xfId="0" applyFont="1" applyFill="1" applyBorder="1" applyAlignment="1">
      <alignment horizontal="center" vertical="center"/>
    </xf>
    <xf numFmtId="0" fontId="146" fillId="39" borderId="42" xfId="0" applyFont="1" applyFill="1" applyBorder="1" applyAlignment="1">
      <alignment horizontal="center"/>
    </xf>
    <xf numFmtId="0" fontId="146" fillId="39" borderId="81" xfId="0" applyFont="1" applyFill="1" applyBorder="1" applyAlignment="1">
      <alignment horizontal="center"/>
    </xf>
    <xf numFmtId="0" fontId="146" fillId="39" borderId="25" xfId="0" applyFont="1" applyFill="1" applyBorder="1" applyAlignment="1">
      <alignment horizontal="center"/>
    </xf>
    <xf numFmtId="0" fontId="145" fillId="39" borderId="98" xfId="0" applyFont="1" applyFill="1" applyBorder="1" applyAlignment="1">
      <alignment horizontal="center" vertical="center" wrapText="1"/>
    </xf>
    <xf numFmtId="0" fontId="145" fillId="39" borderId="99" xfId="0" applyFont="1" applyFill="1" applyBorder="1" applyAlignment="1">
      <alignment horizontal="center" vertical="center" wrapText="1"/>
    </xf>
    <xf numFmtId="0" fontId="154" fillId="39" borderId="98" xfId="0" applyFont="1" applyFill="1" applyBorder="1" applyAlignment="1">
      <alignment horizontal="center"/>
    </xf>
    <xf numFmtId="0" fontId="154" fillId="39" borderId="99" xfId="0" applyFont="1" applyFill="1" applyBorder="1" applyAlignment="1">
      <alignment horizontal="center"/>
    </xf>
    <xf numFmtId="0" fontId="154" fillId="41" borderId="42" xfId="0" applyFont="1" applyFill="1" applyBorder="1" applyAlignment="1">
      <alignment horizontal="right" readingOrder="2"/>
    </xf>
    <xf numFmtId="0" fontId="154" fillId="41" borderId="81" xfId="0" applyFont="1" applyFill="1" applyBorder="1" applyAlignment="1">
      <alignment horizontal="right" readingOrder="2"/>
    </xf>
    <xf numFmtId="0" fontId="154" fillId="41" borderId="25" xfId="0" applyFont="1" applyFill="1" applyBorder="1" applyAlignment="1">
      <alignment horizontal="right" readingOrder="2"/>
    </xf>
    <xf numFmtId="0" fontId="146" fillId="41" borderId="42" xfId="0" applyFont="1" applyFill="1" applyBorder="1" applyAlignment="1">
      <alignment horizontal="center" vertical="center"/>
    </xf>
    <xf numFmtId="0" fontId="146" fillId="41" borderId="81" xfId="0" applyFont="1" applyFill="1" applyBorder="1" applyAlignment="1">
      <alignment horizontal="center" vertical="center"/>
    </xf>
    <xf numFmtId="0" fontId="146" fillId="41" borderId="25" xfId="0" applyFont="1" applyFill="1" applyBorder="1" applyAlignment="1">
      <alignment horizontal="center" vertical="center"/>
    </xf>
    <xf numFmtId="0" fontId="146" fillId="37" borderId="42" xfId="0" applyFont="1" applyFill="1" applyBorder="1" applyAlignment="1">
      <alignment horizontal="right" vertical="center"/>
    </xf>
    <xf numFmtId="0" fontId="146" fillId="37" borderId="81" xfId="0" applyFont="1" applyFill="1" applyBorder="1" applyAlignment="1">
      <alignment horizontal="right" vertical="center"/>
    </xf>
    <xf numFmtId="0" fontId="146" fillId="37" borderId="25" xfId="0" applyFont="1" applyFill="1" applyBorder="1" applyAlignment="1">
      <alignment horizontal="right" vertical="center"/>
    </xf>
    <xf numFmtId="4" fontId="146" fillId="37" borderId="42" xfId="0" applyNumberFormat="1" applyFont="1" applyFill="1" applyBorder="1" applyAlignment="1">
      <alignment horizontal="center" vertical="center"/>
    </xf>
    <xf numFmtId="4" fontId="146" fillId="37" borderId="25" xfId="0" applyNumberFormat="1" applyFont="1" applyFill="1" applyBorder="1" applyAlignment="1">
      <alignment horizontal="center" vertical="center"/>
    </xf>
    <xf numFmtId="0" fontId="142" fillId="0" borderId="42" xfId="0" applyFont="1" applyBorder="1" applyAlignment="1">
      <alignment horizontal="right" vertical="center"/>
    </xf>
    <xf numFmtId="0" fontId="142" fillId="0" borderId="81" xfId="0" applyFont="1" applyBorder="1" applyAlignment="1">
      <alignment horizontal="right" vertical="center"/>
    </xf>
    <xf numFmtId="0" fontId="142" fillId="0" borderId="25" xfId="0" applyFont="1" applyBorder="1" applyAlignment="1">
      <alignment horizontal="right" vertical="center"/>
    </xf>
    <xf numFmtId="4" fontId="28" fillId="33" borderId="42" xfId="0" applyNumberFormat="1" applyFont="1" applyFill="1" applyBorder="1" applyAlignment="1">
      <alignment horizontal="center" vertical="center"/>
    </xf>
    <xf numFmtId="4" fontId="28" fillId="33" borderId="25" xfId="0" applyNumberFormat="1" applyFont="1" applyFill="1" applyBorder="1" applyAlignment="1">
      <alignment horizontal="center" vertical="center"/>
    </xf>
    <xf numFmtId="0" fontId="142" fillId="0" borderId="95" xfId="0" applyFont="1" applyBorder="1" applyAlignment="1">
      <alignment horizontal="right" vertical="center"/>
    </xf>
    <xf numFmtId="0" fontId="142" fillId="0" borderId="96" xfId="0" applyFont="1" applyBorder="1" applyAlignment="1">
      <alignment horizontal="right" vertical="center"/>
    </xf>
    <xf numFmtId="0" fontId="142" fillId="0" borderId="97" xfId="0" applyFont="1" applyBorder="1" applyAlignment="1">
      <alignment horizontal="right" vertical="center"/>
    </xf>
    <xf numFmtId="0" fontId="146" fillId="41" borderId="98" xfId="0" applyFont="1" applyFill="1" applyBorder="1" applyAlignment="1">
      <alignment horizontal="center" vertical="center"/>
    </xf>
    <xf numFmtId="0" fontId="146" fillId="41" borderId="15" xfId="0" applyFont="1" applyFill="1" applyBorder="1" applyAlignment="1">
      <alignment horizontal="center" vertical="center"/>
    </xf>
    <xf numFmtId="0" fontId="146" fillId="41" borderId="99" xfId="0" applyFont="1" applyFill="1" applyBorder="1" applyAlignment="1">
      <alignment horizontal="center" vertical="center"/>
    </xf>
    <xf numFmtId="4" fontId="146" fillId="37" borderId="119" xfId="0" applyNumberFormat="1" applyFont="1" applyFill="1" applyBorder="1" applyAlignment="1">
      <alignment horizontal="center"/>
    </xf>
    <xf numFmtId="4" fontId="146" fillId="37" borderId="145" xfId="0" applyNumberFormat="1" applyFont="1" applyFill="1" applyBorder="1" applyAlignment="1">
      <alignment horizontal="center"/>
    </xf>
    <xf numFmtId="0" fontId="142" fillId="0" borderId="42" xfId="0" applyFont="1" applyBorder="1" applyAlignment="1">
      <alignment horizontal="right"/>
    </xf>
    <xf numFmtId="0" fontId="142" fillId="0" borderId="81" xfId="0" applyFont="1" applyBorder="1" applyAlignment="1">
      <alignment horizontal="right"/>
    </xf>
    <xf numFmtId="0" fontId="142" fillId="0" borderId="25" xfId="0" applyFont="1" applyBorder="1" applyAlignment="1">
      <alignment horizontal="right"/>
    </xf>
    <xf numFmtId="4" fontId="146" fillId="33" borderId="42" xfId="0" applyNumberFormat="1" applyFont="1" applyFill="1" applyBorder="1" applyAlignment="1">
      <alignment horizontal="center"/>
    </xf>
    <xf numFmtId="4" fontId="146" fillId="33" borderId="25" xfId="0" applyNumberFormat="1" applyFont="1" applyFill="1" applyBorder="1" applyAlignment="1">
      <alignment horizontal="center"/>
    </xf>
    <xf numFmtId="0" fontId="146" fillId="46" borderId="42" xfId="0" applyFont="1" applyFill="1" applyBorder="1" applyAlignment="1">
      <alignment horizontal="center"/>
    </xf>
    <xf numFmtId="0" fontId="146" fillId="46" borderId="81" xfId="0" applyFont="1" applyFill="1" applyBorder="1" applyAlignment="1">
      <alignment horizontal="center"/>
    </xf>
    <xf numFmtId="0" fontId="146" fillId="46" borderId="25" xfId="0" applyFont="1" applyFill="1" applyBorder="1" applyAlignment="1">
      <alignment horizontal="center"/>
    </xf>
    <xf numFmtId="4" fontId="146" fillId="46" borderId="119" xfId="0" applyNumberFormat="1" applyFont="1" applyFill="1" applyBorder="1" applyAlignment="1">
      <alignment horizontal="center"/>
    </xf>
    <xf numFmtId="4" fontId="146" fillId="46" borderId="145" xfId="0" applyNumberFormat="1" applyFont="1" applyFill="1" applyBorder="1" applyAlignment="1">
      <alignment horizontal="center"/>
    </xf>
    <xf numFmtId="0" fontId="146" fillId="41" borderId="42" xfId="0" applyFont="1" applyFill="1" applyBorder="1" applyAlignment="1">
      <alignment horizontal="right" vertical="center" readingOrder="2"/>
    </xf>
    <xf numFmtId="0" fontId="146" fillId="41" borderId="81" xfId="0" applyFont="1" applyFill="1" applyBorder="1" applyAlignment="1">
      <alignment horizontal="right" vertical="center" readingOrder="2"/>
    </xf>
    <xf numFmtId="0" fontId="146" fillId="41" borderId="25" xfId="0" applyFont="1" applyFill="1" applyBorder="1" applyAlignment="1">
      <alignment horizontal="right" vertical="center" readingOrder="2"/>
    </xf>
    <xf numFmtId="0" fontId="146" fillId="39" borderId="98" xfId="0" applyFont="1" applyFill="1" applyBorder="1" applyAlignment="1">
      <alignment horizontal="right" readingOrder="2"/>
    </xf>
    <xf numFmtId="0" fontId="146" fillId="39" borderId="15" xfId="0" applyFont="1" applyFill="1" applyBorder="1" applyAlignment="1">
      <alignment horizontal="right" readingOrder="2"/>
    </xf>
    <xf numFmtId="0" fontId="146" fillId="39" borderId="99" xfId="0" applyFont="1" applyFill="1" applyBorder="1" applyAlignment="1">
      <alignment horizontal="right" readingOrder="2"/>
    </xf>
    <xf numFmtId="4" fontId="146" fillId="39" borderId="98" xfId="0" applyNumberFormat="1" applyFont="1" applyFill="1" applyBorder="1" applyAlignment="1">
      <alignment horizontal="center" vertical="center"/>
    </xf>
    <xf numFmtId="4" fontId="146" fillId="39" borderId="99" xfId="0" applyNumberFormat="1" applyFont="1" applyFill="1" applyBorder="1" applyAlignment="1">
      <alignment horizontal="center" vertical="center"/>
    </xf>
    <xf numFmtId="4" fontId="142" fillId="33" borderId="146" xfId="0" applyNumberFormat="1" applyFont="1" applyFill="1" applyBorder="1" applyAlignment="1">
      <alignment horizontal="center" vertical="center"/>
    </xf>
    <xf numFmtId="4" fontId="142" fillId="33" borderId="142" xfId="0" applyNumberFormat="1" applyFont="1" applyFill="1" applyBorder="1" applyAlignment="1">
      <alignment horizontal="center" vertical="center"/>
    </xf>
    <xf numFmtId="0" fontId="146" fillId="39" borderId="42" xfId="0" applyFont="1" applyFill="1" applyBorder="1" applyAlignment="1">
      <alignment horizontal="right" readingOrder="2"/>
    </xf>
    <xf numFmtId="0" fontId="146" fillId="39" borderId="81" xfId="0" applyFont="1" applyFill="1" applyBorder="1" applyAlignment="1">
      <alignment horizontal="right" readingOrder="2"/>
    </xf>
    <xf numFmtId="0" fontId="146" fillId="39" borderId="25" xfId="0" applyFont="1" applyFill="1" applyBorder="1" applyAlignment="1">
      <alignment horizontal="right" readingOrder="2"/>
    </xf>
    <xf numFmtId="4" fontId="146" fillId="39" borderId="146" xfId="0" applyNumberFormat="1" applyFont="1" applyFill="1" applyBorder="1" applyAlignment="1">
      <alignment horizontal="center" vertical="center"/>
    </xf>
    <xf numFmtId="4" fontId="146" fillId="39" borderId="142" xfId="0" applyNumberFormat="1" applyFont="1" applyFill="1" applyBorder="1" applyAlignment="1">
      <alignment horizontal="center" vertical="center"/>
    </xf>
    <xf numFmtId="0" fontId="142" fillId="0" borderId="95" xfId="0" applyFont="1" applyBorder="1" applyAlignment="1">
      <alignment horizontal="right"/>
    </xf>
    <xf numFmtId="0" fontId="142" fillId="0" borderId="96" xfId="0" applyFont="1" applyBorder="1" applyAlignment="1">
      <alignment horizontal="right"/>
    </xf>
    <xf numFmtId="0" fontId="142" fillId="0" borderId="97" xfId="0" applyFont="1" applyBorder="1" applyAlignment="1">
      <alignment horizontal="right"/>
    </xf>
    <xf numFmtId="4" fontId="142" fillId="33" borderId="95" xfId="0" applyNumberFormat="1" applyFont="1" applyFill="1" applyBorder="1" applyAlignment="1">
      <alignment horizontal="center" vertical="center"/>
    </xf>
    <xf numFmtId="4" fontId="142" fillId="33" borderId="97" xfId="0" applyNumberFormat="1" applyFont="1" applyFill="1" applyBorder="1" applyAlignment="1">
      <alignment horizontal="center" vertical="center"/>
    </xf>
    <xf numFmtId="4" fontId="142" fillId="33" borderId="42" xfId="0" applyNumberFormat="1" applyFont="1" applyFill="1" applyBorder="1" applyAlignment="1">
      <alignment horizontal="center" vertical="center"/>
    </xf>
    <xf numFmtId="4" fontId="142" fillId="33" borderId="25" xfId="0" applyNumberFormat="1" applyFont="1" applyFill="1" applyBorder="1" applyAlignment="1">
      <alignment horizontal="center" vertical="center"/>
    </xf>
    <xf numFmtId="4" fontId="146" fillId="46" borderId="147" xfId="0" applyNumberFormat="1" applyFont="1" applyFill="1" applyBorder="1" applyAlignment="1">
      <alignment horizontal="center" vertical="center"/>
    </xf>
    <xf numFmtId="4" fontId="146" fillId="46" borderId="84" xfId="0" applyNumberFormat="1" applyFont="1" applyFill="1" applyBorder="1" applyAlignment="1">
      <alignment horizontal="center" vertical="center"/>
    </xf>
    <xf numFmtId="4" fontId="146" fillId="46" borderId="146" xfId="0" applyNumberFormat="1" applyFont="1" applyFill="1" applyBorder="1" applyAlignment="1">
      <alignment horizontal="center" vertical="center"/>
    </xf>
    <xf numFmtId="4" fontId="146" fillId="46" borderId="142" xfId="0" applyNumberFormat="1" applyFont="1" applyFill="1" applyBorder="1" applyAlignment="1">
      <alignment horizontal="center" vertical="center"/>
    </xf>
    <xf numFmtId="0" fontId="146" fillId="35" borderId="42" xfId="0" applyFont="1" applyFill="1" applyBorder="1" applyAlignment="1">
      <alignment horizontal="center"/>
    </xf>
    <xf numFmtId="0" fontId="146" fillId="35" borderId="81" xfId="0" applyFont="1" applyFill="1" applyBorder="1" applyAlignment="1">
      <alignment horizontal="center"/>
    </xf>
    <xf numFmtId="0" fontId="146" fillId="35" borderId="25" xfId="0" applyFont="1" applyFill="1" applyBorder="1" applyAlignment="1">
      <alignment horizontal="center"/>
    </xf>
    <xf numFmtId="4" fontId="146" fillId="35" borderId="42" xfId="0" applyNumberFormat="1" applyFont="1" applyFill="1" applyBorder="1" applyAlignment="1">
      <alignment horizontal="center" vertical="center"/>
    </xf>
    <xf numFmtId="4" fontId="146" fillId="35" borderId="25" xfId="0" applyNumberFormat="1" applyFont="1" applyFill="1" applyBorder="1" applyAlignment="1">
      <alignment horizontal="center" vertical="center"/>
    </xf>
    <xf numFmtId="0" fontId="154" fillId="0" borderId="0" xfId="0" applyFont="1" applyAlignment="1">
      <alignment horizontal="right"/>
    </xf>
    <xf numFmtId="4" fontId="146" fillId="46" borderId="42" xfId="0" applyNumberFormat="1" applyFont="1" applyFill="1" applyBorder="1" applyAlignment="1">
      <alignment horizontal="center"/>
    </xf>
    <xf numFmtId="4" fontId="146" fillId="46" borderId="25" xfId="0" applyNumberFormat="1" applyFont="1" applyFill="1" applyBorder="1" applyAlignment="1">
      <alignment horizontal="center"/>
    </xf>
    <xf numFmtId="0" fontId="161" fillId="39" borderId="95" xfId="0" applyFont="1" applyFill="1" applyBorder="1" applyAlignment="1">
      <alignment horizontal="center" vertical="center" wrapText="1"/>
    </xf>
    <xf numFmtId="0" fontId="161" fillId="39" borderId="96" xfId="0" applyFont="1" applyFill="1" applyBorder="1" applyAlignment="1">
      <alignment horizontal="center" vertical="center" wrapText="1"/>
    </xf>
    <xf numFmtId="0" fontId="161" fillId="39" borderId="97" xfId="0" applyFont="1" applyFill="1" applyBorder="1" applyAlignment="1">
      <alignment horizontal="center" vertical="center" wrapText="1"/>
    </xf>
    <xf numFmtId="0" fontId="161" fillId="39" borderId="78" xfId="0" applyFont="1" applyFill="1" applyBorder="1" applyAlignment="1">
      <alignment horizontal="center" vertical="center" wrapText="1"/>
    </xf>
    <xf numFmtId="0" fontId="161" fillId="39" borderId="0" xfId="0" applyFont="1" applyFill="1" applyBorder="1" applyAlignment="1">
      <alignment horizontal="center" vertical="center" wrapText="1"/>
    </xf>
    <xf numFmtId="0" fontId="161" fillId="39" borderId="100" xfId="0" applyFont="1" applyFill="1" applyBorder="1" applyAlignment="1">
      <alignment horizontal="center" vertical="center" wrapText="1"/>
    </xf>
    <xf numFmtId="0" fontId="161" fillId="39" borderId="98" xfId="0" applyFont="1" applyFill="1" applyBorder="1" applyAlignment="1">
      <alignment horizontal="center" vertical="center" wrapText="1"/>
    </xf>
    <xf numFmtId="0" fontId="161" fillId="39" borderId="15" xfId="0" applyFont="1" applyFill="1" applyBorder="1" applyAlignment="1">
      <alignment horizontal="center" vertical="center" wrapText="1"/>
    </xf>
    <xf numFmtId="0" fontId="161" fillId="39" borderId="99" xfId="0" applyFont="1" applyFill="1" applyBorder="1" applyAlignment="1">
      <alignment horizontal="center" vertical="center" wrapText="1"/>
    </xf>
    <xf numFmtId="0" fontId="136" fillId="39" borderId="16" xfId="0" applyFont="1" applyFill="1" applyBorder="1" applyAlignment="1">
      <alignment horizontal="center" vertical="center" wrapText="1"/>
    </xf>
    <xf numFmtId="0" fontId="136" fillId="39" borderId="42" xfId="0" applyFont="1" applyFill="1" applyBorder="1" applyAlignment="1">
      <alignment horizontal="center" vertical="center" wrapText="1"/>
    </xf>
    <xf numFmtId="0" fontId="136" fillId="39" borderId="81" xfId="0" applyFont="1" applyFill="1" applyBorder="1" applyAlignment="1">
      <alignment horizontal="center" vertical="center" wrapText="1"/>
    </xf>
    <xf numFmtId="0" fontId="136" fillId="39" borderId="25" xfId="0" applyFont="1" applyFill="1" applyBorder="1" applyAlignment="1">
      <alignment horizontal="center" vertical="center" wrapText="1"/>
    </xf>
    <xf numFmtId="0" fontId="127" fillId="39" borderId="79" xfId="0" applyFont="1" applyFill="1" applyBorder="1" applyAlignment="1">
      <alignment horizontal="center" vertical="center" wrapText="1"/>
    </xf>
    <xf numFmtId="0" fontId="127" fillId="39" borderId="17" xfId="0" applyFont="1" applyFill="1" applyBorder="1" applyAlignment="1">
      <alignment horizontal="center" vertical="center" wrapText="1"/>
    </xf>
    <xf numFmtId="0" fontId="141" fillId="38" borderId="95" xfId="0" applyFont="1" applyFill="1" applyBorder="1" applyAlignment="1">
      <alignment horizontal="center" vertical="center" wrapText="1"/>
    </xf>
    <xf numFmtId="0" fontId="141" fillId="38" borderId="96" xfId="0" applyFont="1" applyFill="1" applyBorder="1" applyAlignment="1">
      <alignment horizontal="center" vertical="center" wrapText="1"/>
    </xf>
    <xf numFmtId="0" fontId="141" fillId="38" borderId="97" xfId="0" applyFont="1" applyFill="1" applyBorder="1" applyAlignment="1">
      <alignment horizontal="center" vertical="center" wrapText="1"/>
    </xf>
    <xf numFmtId="0" fontId="141" fillId="38" borderId="78" xfId="0" applyFont="1" applyFill="1" applyBorder="1" applyAlignment="1">
      <alignment horizontal="center" vertical="center" wrapText="1"/>
    </xf>
    <xf numFmtId="0" fontId="141" fillId="38" borderId="0" xfId="0" applyFont="1" applyFill="1" applyBorder="1" applyAlignment="1">
      <alignment horizontal="center" vertical="center" wrapText="1"/>
    </xf>
    <xf numFmtId="0" fontId="141" fillId="38" borderId="100" xfId="0" applyFont="1" applyFill="1" applyBorder="1" applyAlignment="1">
      <alignment horizontal="center" vertical="center" wrapText="1"/>
    </xf>
    <xf numFmtId="0" fontId="127" fillId="38" borderId="98" xfId="0" applyFont="1" applyFill="1" applyBorder="1" applyAlignment="1">
      <alignment horizontal="center" vertical="center" wrapText="1" readingOrder="2"/>
    </xf>
    <xf numFmtId="0" fontId="127" fillId="38" borderId="15" xfId="0" applyFont="1" applyFill="1" applyBorder="1" applyAlignment="1">
      <alignment horizontal="center" vertical="center" wrapText="1" readingOrder="2"/>
    </xf>
    <xf numFmtId="0" fontId="127" fillId="38" borderId="99" xfId="0" applyFont="1" applyFill="1" applyBorder="1" applyAlignment="1">
      <alignment horizontal="center" vertical="center" wrapText="1" readingOrder="2"/>
    </xf>
    <xf numFmtId="0" fontId="134" fillId="33" borderId="42" xfId="0" applyFont="1" applyFill="1" applyBorder="1" applyAlignment="1">
      <alignment horizontal="right" vertical="center" wrapText="1"/>
    </xf>
    <xf numFmtId="0" fontId="134" fillId="33" borderId="81" xfId="0" applyFont="1" applyFill="1" applyBorder="1" applyAlignment="1">
      <alignment horizontal="right" vertical="center" wrapText="1"/>
    </xf>
    <xf numFmtId="0" fontId="134" fillId="33" borderId="25" xfId="0" applyFont="1" applyFill="1" applyBorder="1" applyAlignment="1">
      <alignment horizontal="right" vertical="center" wrapText="1"/>
    </xf>
    <xf numFmtId="0" fontId="134" fillId="43" borderId="42" xfId="0" applyFont="1" applyFill="1" applyBorder="1" applyAlignment="1">
      <alignment horizontal="right" vertical="center" wrapText="1"/>
    </xf>
    <xf numFmtId="0" fontId="134" fillId="43" borderId="81" xfId="0" applyFont="1" applyFill="1" applyBorder="1" applyAlignment="1">
      <alignment horizontal="right" vertical="center" wrapText="1"/>
    </xf>
    <xf numFmtId="0" fontId="134" fillId="43" borderId="25" xfId="0" applyFont="1" applyFill="1" applyBorder="1" applyAlignment="1">
      <alignment horizontal="right" vertical="center" wrapText="1"/>
    </xf>
    <xf numFmtId="4" fontId="136" fillId="43" borderId="42" xfId="0" applyNumberFormat="1" applyFont="1" applyFill="1" applyBorder="1" applyAlignment="1">
      <alignment horizontal="center" vertical="center" wrapText="1"/>
    </xf>
    <xf numFmtId="4" fontId="136" fillId="43" borderId="81" xfId="0" applyNumberFormat="1" applyFont="1" applyFill="1" applyBorder="1" applyAlignment="1">
      <alignment horizontal="center" vertical="center" wrapText="1"/>
    </xf>
    <xf numFmtId="4" fontId="136" fillId="43" borderId="25" xfId="0" applyNumberFormat="1" applyFont="1" applyFill="1" applyBorder="1" applyAlignment="1">
      <alignment horizontal="center" vertical="center" wrapText="1"/>
    </xf>
    <xf numFmtId="4" fontId="42" fillId="41" borderId="42" xfId="0" applyNumberFormat="1" applyFont="1" applyFill="1" applyBorder="1" applyAlignment="1">
      <alignment horizontal="center" vertical="center" wrapText="1"/>
    </xf>
    <xf numFmtId="4" fontId="42" fillId="41" borderId="25" xfId="0" applyNumberFormat="1" applyFont="1" applyFill="1" applyBorder="1" applyAlignment="1">
      <alignment horizontal="center" vertical="center" wrapText="1"/>
    </xf>
    <xf numFmtId="0" fontId="127" fillId="0" borderId="0" xfId="0" applyFont="1" applyAlignment="1">
      <alignment horizontal="center" vertical="center" wrapText="1"/>
    </xf>
    <xf numFmtId="4" fontId="42" fillId="33" borderId="42" xfId="0" applyNumberFormat="1" applyFont="1" applyFill="1" applyBorder="1" applyAlignment="1">
      <alignment horizontal="center" vertical="center" wrapText="1"/>
    </xf>
    <xf numFmtId="4" fontId="42" fillId="33" borderId="25" xfId="0" applyNumberFormat="1" applyFont="1" applyFill="1" applyBorder="1" applyAlignment="1">
      <alignment horizontal="center" vertical="center" wrapText="1"/>
    </xf>
    <xf numFmtId="0" fontId="154" fillId="39" borderId="98" xfId="0" applyFont="1" applyFill="1" applyBorder="1" applyAlignment="1">
      <alignment horizontal="center" vertical="center"/>
    </xf>
    <xf numFmtId="0" fontId="154" fillId="39" borderId="99" xfId="0" applyFont="1" applyFill="1" applyBorder="1" applyAlignment="1">
      <alignment horizontal="center" vertical="center"/>
    </xf>
    <xf numFmtId="4" fontId="148" fillId="37" borderId="16" xfId="0" applyNumberFormat="1" applyFont="1" applyFill="1" applyBorder="1" applyAlignment="1">
      <alignment horizontal="center" vertical="center"/>
    </xf>
    <xf numFmtId="0" fontId="166" fillId="41" borderId="42" xfId="0" applyFont="1" applyFill="1" applyBorder="1" applyAlignment="1">
      <alignment horizontal="right" vertical="center" readingOrder="2"/>
    </xf>
    <xf numFmtId="0" fontId="166" fillId="41" borderId="81" xfId="0" applyFont="1" applyFill="1" applyBorder="1" applyAlignment="1">
      <alignment horizontal="right" vertical="center" readingOrder="2"/>
    </xf>
    <xf numFmtId="0" fontId="166" fillId="41" borderId="25" xfId="0" applyFont="1" applyFill="1" applyBorder="1" applyAlignment="1">
      <alignment horizontal="right" vertical="center" readingOrder="2"/>
    </xf>
    <xf numFmtId="0" fontId="146" fillId="41" borderId="42" xfId="0" applyFont="1" applyFill="1" applyBorder="1" applyAlignment="1">
      <alignment horizontal="right" vertical="center"/>
    </xf>
    <xf numFmtId="0" fontId="146" fillId="41" borderId="81" xfId="0" applyFont="1" applyFill="1" applyBorder="1" applyAlignment="1">
      <alignment horizontal="right" vertical="center"/>
    </xf>
    <xf numFmtId="0" fontId="146" fillId="41" borderId="25" xfId="0" applyFont="1" applyFill="1" applyBorder="1" applyAlignment="1">
      <alignment horizontal="right" vertical="center"/>
    </xf>
    <xf numFmtId="0" fontId="160" fillId="38" borderId="95" xfId="0" applyFont="1" applyFill="1" applyBorder="1" applyAlignment="1">
      <alignment horizontal="center" vertical="center"/>
    </xf>
    <xf numFmtId="0" fontId="160" fillId="38" borderId="96" xfId="0" applyFont="1" applyFill="1" applyBorder="1" applyAlignment="1">
      <alignment horizontal="center" vertical="center"/>
    </xf>
    <xf numFmtId="0" fontId="160" fillId="38" borderId="97" xfId="0" applyFont="1" applyFill="1" applyBorder="1" applyAlignment="1">
      <alignment horizontal="center" vertical="center"/>
    </xf>
    <xf numFmtId="0" fontId="160" fillId="38" borderId="78" xfId="0" applyFont="1" applyFill="1" applyBorder="1" applyAlignment="1">
      <alignment horizontal="center" vertical="center"/>
    </xf>
    <xf numFmtId="0" fontId="160" fillId="38" borderId="0" xfId="0" applyFont="1" applyFill="1" applyBorder="1" applyAlignment="1">
      <alignment horizontal="center" vertical="center"/>
    </xf>
    <xf numFmtId="0" fontId="160" fillId="38" borderId="100" xfId="0" applyFont="1" applyFill="1" applyBorder="1" applyAlignment="1">
      <alignment horizontal="center" vertical="center"/>
    </xf>
    <xf numFmtId="0" fontId="148" fillId="39" borderId="42" xfId="0" applyFont="1" applyFill="1" applyBorder="1" applyAlignment="1">
      <alignment horizontal="center" vertical="center" wrapText="1"/>
    </xf>
    <xf numFmtId="0" fontId="148" fillId="0" borderId="25" xfId="0" applyFont="1" applyBorder="1" applyAlignment="1">
      <alignment horizontal="center" vertical="center"/>
    </xf>
    <xf numFmtId="0" fontId="148" fillId="39" borderId="25" xfId="0" applyFont="1" applyFill="1" applyBorder="1" applyAlignment="1">
      <alignment horizontal="center" vertical="center" wrapText="1"/>
    </xf>
    <xf numFmtId="0" fontId="148" fillId="39" borderId="42" xfId="0" applyFont="1" applyFill="1" applyBorder="1" applyAlignment="1">
      <alignment horizontal="center" vertical="center"/>
    </xf>
    <xf numFmtId="0" fontId="148" fillId="39" borderId="25" xfId="0" applyFont="1" applyFill="1" applyBorder="1" applyAlignment="1">
      <alignment horizontal="center" vertical="center"/>
    </xf>
    <xf numFmtId="0" fontId="164" fillId="39" borderId="95" xfId="0" applyFont="1" applyFill="1" applyBorder="1" applyAlignment="1">
      <alignment horizontal="center" vertical="center" wrapText="1"/>
    </xf>
    <xf numFmtId="0" fontId="164" fillId="39" borderId="96" xfId="0" applyFont="1" applyFill="1" applyBorder="1" applyAlignment="1">
      <alignment horizontal="center" vertical="center" wrapText="1"/>
    </xf>
    <xf numFmtId="0" fontId="164" fillId="39" borderId="97" xfId="0" applyFont="1" applyFill="1" applyBorder="1" applyAlignment="1">
      <alignment horizontal="center" vertical="center" wrapText="1"/>
    </xf>
    <xf numFmtId="0" fontId="164" fillId="39" borderId="78" xfId="0" applyFont="1" applyFill="1" applyBorder="1" applyAlignment="1">
      <alignment horizontal="center" vertical="center" wrapText="1"/>
    </xf>
    <xf numFmtId="0" fontId="164" fillId="39" borderId="0" xfId="0" applyFont="1" applyFill="1" applyBorder="1" applyAlignment="1">
      <alignment horizontal="center" vertical="center" wrapText="1"/>
    </xf>
    <xf numFmtId="0" fontId="164" fillId="39" borderId="100" xfId="0" applyFont="1" applyFill="1" applyBorder="1" applyAlignment="1">
      <alignment horizontal="center" vertical="center" wrapText="1"/>
    </xf>
    <xf numFmtId="0" fontId="164" fillId="39" borderId="98" xfId="0" applyFont="1" applyFill="1" applyBorder="1" applyAlignment="1">
      <alignment horizontal="center" vertical="center" wrapText="1"/>
    </xf>
    <xf numFmtId="0" fontId="164" fillId="39" borderId="15" xfId="0" applyFont="1" applyFill="1" applyBorder="1" applyAlignment="1">
      <alignment horizontal="center" vertical="center" wrapText="1"/>
    </xf>
    <xf numFmtId="0" fontId="164" fillId="39" borderId="99" xfId="0" applyFont="1" applyFill="1" applyBorder="1" applyAlignment="1">
      <alignment horizontal="center" vertical="center" wrapText="1"/>
    </xf>
    <xf numFmtId="0" fontId="154" fillId="39" borderId="42" xfId="0" applyFont="1" applyFill="1" applyBorder="1" applyAlignment="1">
      <alignment horizontal="center" vertical="center"/>
    </xf>
    <xf numFmtId="0" fontId="154" fillId="0" borderId="25" xfId="0" applyFont="1" applyBorder="1" applyAlignment="1">
      <alignment vertical="center"/>
    </xf>
    <xf numFmtId="0" fontId="164" fillId="35" borderId="42" xfId="0" applyFont="1" applyFill="1" applyBorder="1" applyAlignment="1">
      <alignment horizontal="center" vertical="center"/>
    </xf>
    <xf numFmtId="0" fontId="164" fillId="35" borderId="81" xfId="0" applyFont="1" applyFill="1" applyBorder="1" applyAlignment="1">
      <alignment horizontal="center" vertical="center"/>
    </xf>
    <xf numFmtId="0" fontId="164" fillId="35" borderId="25" xfId="0" applyFont="1" applyFill="1" applyBorder="1" applyAlignment="1">
      <alignment horizontal="center" vertical="center"/>
    </xf>
    <xf numFmtId="4" fontId="171" fillId="33" borderId="16" xfId="0" applyNumberFormat="1" applyFont="1" applyFill="1" applyBorder="1" applyAlignment="1">
      <alignment horizontal="center" vertical="center"/>
    </xf>
    <xf numFmtId="0" fontId="146" fillId="37" borderId="42" xfId="0" applyFont="1" applyFill="1" applyBorder="1" applyAlignment="1">
      <alignment horizontal="right" vertical="center" wrapText="1"/>
    </xf>
    <xf numFmtId="0" fontId="146" fillId="37" borderId="81" xfId="0" applyFont="1" applyFill="1" applyBorder="1" applyAlignment="1">
      <alignment horizontal="right" vertical="center" wrapText="1"/>
    </xf>
    <xf numFmtId="0" fontId="146" fillId="37" borderId="25" xfId="0" applyFont="1" applyFill="1" applyBorder="1" applyAlignment="1">
      <alignment horizontal="right" vertical="center" wrapText="1"/>
    </xf>
    <xf numFmtId="0" fontId="142" fillId="0" borderId="98" xfId="0" applyFont="1" applyBorder="1" applyAlignment="1">
      <alignment horizontal="right" vertical="center" wrapText="1"/>
    </xf>
    <xf numFmtId="0" fontId="142" fillId="0" borderId="15" xfId="0" applyFont="1" applyBorder="1" applyAlignment="1">
      <alignment horizontal="right" vertical="center" wrapText="1"/>
    </xf>
    <xf numFmtId="0" fontId="142" fillId="0" borderId="99" xfId="0" applyFont="1" applyBorder="1" applyAlignment="1">
      <alignment horizontal="right" vertical="center" wrapText="1"/>
    </xf>
    <xf numFmtId="0" fontId="142" fillId="0" borderId="42" xfId="0" applyFont="1" applyBorder="1" applyAlignment="1">
      <alignment horizontal="right" vertical="center" wrapText="1"/>
    </xf>
    <xf numFmtId="0" fontId="142" fillId="0" borderId="81" xfId="0" applyFont="1" applyBorder="1" applyAlignment="1">
      <alignment horizontal="right" vertical="center" wrapText="1"/>
    </xf>
    <xf numFmtId="0" fontId="142" fillId="0" borderId="25" xfId="0" applyFont="1" applyBorder="1" applyAlignment="1">
      <alignment horizontal="right" vertical="center" wrapText="1"/>
    </xf>
    <xf numFmtId="0" fontId="146" fillId="34" borderId="42" xfId="0" applyFont="1" applyFill="1" applyBorder="1" applyAlignment="1">
      <alignment horizontal="right" vertical="center" wrapText="1" readingOrder="2"/>
    </xf>
    <xf numFmtId="0" fontId="146" fillId="34" borderId="81" xfId="0" applyFont="1" applyFill="1" applyBorder="1" applyAlignment="1">
      <alignment horizontal="right" vertical="center" wrapText="1" readingOrder="2"/>
    </xf>
    <xf numFmtId="0" fontId="146" fillId="34" borderId="25" xfId="0" applyFont="1" applyFill="1" applyBorder="1" applyAlignment="1">
      <alignment horizontal="right" vertical="center" wrapText="1" readingOrder="2"/>
    </xf>
    <xf numFmtId="4" fontId="171" fillId="34" borderId="42" xfId="0" applyNumberFormat="1" applyFont="1" applyFill="1" applyBorder="1" applyAlignment="1">
      <alignment horizontal="center" vertical="center"/>
    </xf>
    <xf numFmtId="0" fontId="171" fillId="34" borderId="25" xfId="0" applyFont="1" applyFill="1" applyBorder="1" applyAlignment="1">
      <alignment horizontal="center" vertical="center"/>
    </xf>
    <xf numFmtId="0" fontId="142" fillId="0" borderId="78" xfId="0" applyFont="1" applyBorder="1" applyAlignment="1">
      <alignment horizontal="right" vertical="center" wrapText="1"/>
    </xf>
    <xf numFmtId="0" fontId="142" fillId="0" borderId="0" xfId="0" applyFont="1" applyBorder="1" applyAlignment="1">
      <alignment horizontal="right" vertical="center" wrapText="1"/>
    </xf>
    <xf numFmtId="0" fontId="142" fillId="0" borderId="100" xfId="0" applyFont="1" applyBorder="1" applyAlignment="1">
      <alignment horizontal="right" vertical="center" wrapText="1"/>
    </xf>
    <xf numFmtId="4" fontId="171" fillId="33" borderId="101" xfId="0" applyNumberFormat="1" applyFont="1" applyFill="1" applyBorder="1" applyAlignment="1">
      <alignment horizontal="center" vertical="center"/>
    </xf>
    <xf numFmtId="0" fontId="154" fillId="0" borderId="0" xfId="0" applyFont="1" applyAlignment="1">
      <alignment horizontal="center" vertical="center"/>
    </xf>
    <xf numFmtId="0" fontId="146" fillId="35" borderId="81" xfId="0" applyFont="1" applyFill="1" applyBorder="1" applyAlignment="1">
      <alignment horizontal="center" vertical="center" wrapText="1"/>
    </xf>
    <xf numFmtId="4" fontId="148" fillId="35" borderId="16" xfId="0" applyNumberFormat="1" applyFont="1" applyFill="1" applyBorder="1" applyAlignment="1">
      <alignment horizontal="center" vertical="center"/>
    </xf>
    <xf numFmtId="0" fontId="148" fillId="35" borderId="16" xfId="0" applyFont="1" applyFill="1" applyBorder="1" applyAlignment="1">
      <alignment horizontal="center" vertical="center"/>
    </xf>
    <xf numFmtId="0" fontId="145" fillId="39" borderId="95" xfId="0" applyFont="1" applyFill="1" applyBorder="1" applyAlignment="1">
      <alignment horizontal="center" vertical="center" wrapText="1"/>
    </xf>
    <xf numFmtId="0" fontId="145" fillId="39" borderId="97" xfId="0" applyFont="1" applyFill="1" applyBorder="1" applyAlignment="1">
      <alignment horizontal="center" vertical="center" wrapText="1"/>
    </xf>
    <xf numFmtId="0" fontId="145" fillId="0" borderId="42" xfId="0" applyFont="1" applyBorder="1" applyAlignment="1">
      <alignment horizontal="right" vertical="center" wrapText="1"/>
    </xf>
    <xf numFmtId="0" fontId="145" fillId="0" borderId="81" xfId="0" applyFont="1" applyBorder="1" applyAlignment="1">
      <alignment horizontal="right" vertical="center" wrapText="1"/>
    </xf>
    <xf numFmtId="0" fontId="145" fillId="0" borderId="25" xfId="0" applyFont="1" applyBorder="1" applyAlignment="1">
      <alignment horizontal="right" vertical="center" wrapText="1"/>
    </xf>
    <xf numFmtId="49" fontId="17" fillId="41" borderId="98" xfId="50" applyNumberFormat="1" applyFont="1" applyFill="1" applyBorder="1" applyAlignment="1">
      <alignment horizontal="center" vertical="center" wrapText="1"/>
      <protection/>
    </xf>
    <xf numFmtId="49" fontId="17" fillId="41" borderId="15" xfId="50" applyNumberFormat="1" applyFont="1" applyFill="1" applyBorder="1" applyAlignment="1">
      <alignment horizontal="center" vertical="center" wrapText="1"/>
      <protection/>
    </xf>
    <xf numFmtId="49" fontId="17" fillId="41" borderId="99" xfId="50" applyNumberFormat="1" applyFont="1" applyFill="1" applyBorder="1" applyAlignment="1">
      <alignment horizontal="center" vertical="center" wrapText="1"/>
      <protection/>
    </xf>
    <xf numFmtId="0" fontId="135" fillId="33" borderId="0" xfId="0" applyFont="1" applyFill="1" applyAlignment="1">
      <alignment horizontal="center" vertical="center" wrapText="1" readingOrder="2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1076325</xdr:colOff>
      <xdr:row>0</xdr:row>
      <xdr:rowOff>47625</xdr:rowOff>
    </xdr:from>
    <xdr:to>
      <xdr:col>8</xdr:col>
      <xdr:colOff>0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47625"/>
          <a:ext cx="1409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3</xdr:col>
      <xdr:colOff>1314450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619375" cy="1323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0</xdr:row>
      <xdr:rowOff>0</xdr:rowOff>
    </xdr:from>
    <xdr:to>
      <xdr:col>8</xdr:col>
      <xdr:colOff>923925</xdr:colOff>
      <xdr:row>7</xdr:row>
      <xdr:rowOff>76200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1209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723900</xdr:colOff>
      <xdr:row>9</xdr:row>
      <xdr:rowOff>19050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14300" y="57150"/>
          <a:ext cx="19050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838200</xdr:colOff>
      <xdr:row>0</xdr:row>
      <xdr:rowOff>66675</xdr:rowOff>
    </xdr:from>
    <xdr:to>
      <xdr:col>8</xdr:col>
      <xdr:colOff>800100</xdr:colOff>
      <xdr:row>7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66675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1000125</xdr:colOff>
      <xdr:row>8</xdr:row>
      <xdr:rowOff>66675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2098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38100</xdr:rowOff>
    </xdr:from>
    <xdr:to>
      <xdr:col>7</xdr:col>
      <xdr:colOff>371475</xdr:colOff>
      <xdr:row>6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38100"/>
          <a:ext cx="1343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1400175</xdr:colOff>
      <xdr:row>7</xdr:row>
      <xdr:rowOff>152400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324100" cy="1219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38100</xdr:rowOff>
    </xdr:from>
    <xdr:to>
      <xdr:col>8</xdr:col>
      <xdr:colOff>828675</xdr:colOff>
      <xdr:row>5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38100"/>
          <a:ext cx="11430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38100</xdr:rowOff>
    </xdr:from>
    <xdr:to>
      <xdr:col>2</xdr:col>
      <xdr:colOff>333375</xdr:colOff>
      <xdr:row>6</xdr:row>
      <xdr:rowOff>114300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85725" y="3810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57150</xdr:rowOff>
    </xdr:from>
    <xdr:to>
      <xdr:col>7</xdr:col>
      <xdr:colOff>1085850</xdr:colOff>
      <xdr:row>7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57150"/>
          <a:ext cx="12763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800100</xdr:colOff>
      <xdr:row>8</xdr:row>
      <xdr:rowOff>57150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19050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66675</xdr:rowOff>
    </xdr:from>
    <xdr:to>
      <xdr:col>11</xdr:col>
      <xdr:colOff>714375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66675"/>
          <a:ext cx="12668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85725</xdr:rowOff>
    </xdr:from>
    <xdr:to>
      <xdr:col>4</xdr:col>
      <xdr:colOff>47625</xdr:colOff>
      <xdr:row>7</xdr:row>
      <xdr:rowOff>85725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85725" y="85725"/>
          <a:ext cx="23241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419100</xdr:colOff>
      <xdr:row>4</xdr:row>
      <xdr:rowOff>409575</xdr:rowOff>
    </xdr:to>
    <xdr:sp>
      <xdr:nvSpPr>
        <xdr:cNvPr id="1" name="ZoneTexte 8"/>
        <xdr:cNvSpPr txBox="1">
          <a:spLocks noChangeArrowheads="1"/>
        </xdr:cNvSpPr>
      </xdr:nvSpPr>
      <xdr:spPr>
        <a:xfrm>
          <a:off x="0" y="0"/>
          <a:ext cx="23241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  <xdr:twoCellAnchor>
    <xdr:from>
      <xdr:col>12</xdr:col>
      <xdr:colOff>66675</xdr:colOff>
      <xdr:row>0</xdr:row>
      <xdr:rowOff>9525</xdr:rowOff>
    </xdr:from>
    <xdr:to>
      <xdr:col>14</xdr:col>
      <xdr:colOff>581025</xdr:colOff>
      <xdr:row>4</xdr:row>
      <xdr:rowOff>314325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67325" y="9525"/>
          <a:ext cx="1352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171450</xdr:colOff>
      <xdr:row>0</xdr:row>
      <xdr:rowOff>28575</xdr:rowOff>
    </xdr:from>
    <xdr:to>
      <xdr:col>8</xdr:col>
      <xdr:colOff>1390650</xdr:colOff>
      <xdr:row>5</xdr:row>
      <xdr:rowOff>47625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28575"/>
          <a:ext cx="12192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47625</xdr:rowOff>
    </xdr:from>
    <xdr:to>
      <xdr:col>2</xdr:col>
      <xdr:colOff>390525</xdr:colOff>
      <xdr:row>6</xdr:row>
      <xdr:rowOff>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9525" y="47625"/>
          <a:ext cx="1905000" cy="1114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1914525</xdr:colOff>
      <xdr:row>0</xdr:row>
      <xdr:rowOff>28575</xdr:rowOff>
    </xdr:from>
    <xdr:to>
      <xdr:col>8</xdr:col>
      <xdr:colOff>1381125</xdr:colOff>
      <xdr:row>6</xdr:row>
      <xdr:rowOff>28575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8575"/>
          <a:ext cx="14954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19050</xdr:rowOff>
    </xdr:from>
    <xdr:to>
      <xdr:col>3</xdr:col>
      <xdr:colOff>257175</xdr:colOff>
      <xdr:row>6</xdr:row>
      <xdr:rowOff>180975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9050" y="19050"/>
          <a:ext cx="2524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1790700</xdr:colOff>
      <xdr:row>0</xdr:row>
      <xdr:rowOff>76200</xdr:rowOff>
    </xdr:from>
    <xdr:to>
      <xdr:col>8</xdr:col>
      <xdr:colOff>1295400</xdr:colOff>
      <xdr:row>6</xdr:row>
      <xdr:rowOff>104775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76200"/>
          <a:ext cx="1514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3</xdr:col>
      <xdr:colOff>200025</xdr:colOff>
      <xdr:row>7</xdr:row>
      <xdr:rowOff>9525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38100" y="47625"/>
          <a:ext cx="2447925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0</xdr:row>
      <xdr:rowOff>28575</xdr:rowOff>
    </xdr:from>
    <xdr:to>
      <xdr:col>9</xdr:col>
      <xdr:colOff>800100</xdr:colOff>
      <xdr:row>5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48725" y="28575"/>
          <a:ext cx="1323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1657350</xdr:colOff>
      <xdr:row>6</xdr:row>
      <xdr:rowOff>95250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65747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0</xdr:row>
      <xdr:rowOff>47625</xdr:rowOff>
    </xdr:from>
    <xdr:to>
      <xdr:col>11</xdr:col>
      <xdr:colOff>695325</xdr:colOff>
      <xdr:row>5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47625"/>
          <a:ext cx="1333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19050</xdr:rowOff>
    </xdr:from>
    <xdr:to>
      <xdr:col>1</xdr:col>
      <xdr:colOff>1276350</xdr:colOff>
      <xdr:row>7</xdr:row>
      <xdr:rowOff>66675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6200" y="19050"/>
          <a:ext cx="214312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0</xdr:row>
      <xdr:rowOff>0</xdr:rowOff>
    </xdr:from>
    <xdr:to>
      <xdr:col>10</xdr:col>
      <xdr:colOff>819150</xdr:colOff>
      <xdr:row>5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0"/>
          <a:ext cx="1390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1371600</xdr:colOff>
      <xdr:row>6</xdr:row>
      <xdr:rowOff>114300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0" y="0"/>
          <a:ext cx="244792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66675</xdr:rowOff>
    </xdr:from>
    <xdr:to>
      <xdr:col>6</xdr:col>
      <xdr:colOff>581025</xdr:colOff>
      <xdr:row>6</xdr:row>
      <xdr:rowOff>266700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667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1457325</xdr:colOff>
      <xdr:row>6</xdr:row>
      <xdr:rowOff>295275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161925" y="0"/>
          <a:ext cx="24003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7</xdr:col>
      <xdr:colOff>809625</xdr:colOff>
      <xdr:row>6</xdr:row>
      <xdr:rowOff>152400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0"/>
          <a:ext cx="16954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1</xdr:col>
      <xdr:colOff>1362075</xdr:colOff>
      <xdr:row>6</xdr:row>
      <xdr:rowOff>161925</xdr:rowOff>
    </xdr:to>
    <xdr:sp>
      <xdr:nvSpPr>
        <xdr:cNvPr id="2" name="ZoneTexte 3"/>
        <xdr:cNvSpPr txBox="1">
          <a:spLocks noChangeArrowheads="1"/>
        </xdr:cNvSpPr>
      </xdr:nvSpPr>
      <xdr:spPr>
        <a:xfrm>
          <a:off x="28575" y="28575"/>
          <a:ext cx="268605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المملكة المغربية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وزارة الداخلية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عمالة إنزكان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جماعة أيت ملول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مديرية المصالح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القسم المالي و الاقتصادي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مصلحة الميزانية، الحسابات، الصفقات و المشتريا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ت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مكتب الميزانية و الحسابات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82"/>
  <sheetViews>
    <sheetView rightToLeft="1" tabSelected="1" zoomScalePageLayoutView="0" workbookViewId="0" topLeftCell="A1">
      <selection activeCell="D10" sqref="D10:G10"/>
    </sheetView>
  </sheetViews>
  <sheetFormatPr defaultColWidth="11.421875" defaultRowHeight="15"/>
  <cols>
    <col min="1" max="1" width="5.421875" style="60" customWidth="1"/>
    <col min="2" max="2" width="6.28125" style="60" customWidth="1"/>
    <col min="3" max="3" width="7.8515625" style="60" customWidth="1"/>
    <col min="4" max="4" width="50.00390625" style="60" customWidth="1"/>
    <col min="5" max="5" width="18.421875" style="61" customWidth="1"/>
    <col min="6" max="6" width="18.28125" style="61" customWidth="1"/>
    <col min="7" max="7" width="20.57421875" style="61" customWidth="1"/>
    <col min="8" max="8" width="16.7109375" style="61" customWidth="1"/>
    <col min="10" max="10" width="14.28125" style="0" bestFit="1" customWidth="1"/>
    <col min="11" max="11" width="16.421875" style="0" bestFit="1" customWidth="1"/>
  </cols>
  <sheetData>
    <row r="1" spans="1:8" ht="15">
      <c r="A1" s="411"/>
      <c r="B1" s="411"/>
      <c r="C1" s="411"/>
      <c r="D1" s="40"/>
      <c r="E1" s="41"/>
      <c r="F1" s="41"/>
      <c r="G1" s="41"/>
      <c r="H1" s="41"/>
    </row>
    <row r="2" spans="1:8" ht="15">
      <c r="A2" s="411"/>
      <c r="B2" s="411"/>
      <c r="C2" s="411"/>
      <c r="D2" s="40"/>
      <c r="E2" s="41"/>
      <c r="F2" s="41"/>
      <c r="G2" s="41"/>
      <c r="H2" s="41"/>
    </row>
    <row r="3" spans="1:8" ht="15">
      <c r="A3" s="411"/>
      <c r="B3" s="411"/>
      <c r="C3" s="411"/>
      <c r="D3" s="40"/>
      <c r="E3" s="41"/>
      <c r="F3" s="41"/>
      <c r="G3" s="41"/>
      <c r="H3" s="41"/>
    </row>
    <row r="4" spans="1:8" ht="15">
      <c r="A4" s="411"/>
      <c r="B4" s="411"/>
      <c r="C4" s="411"/>
      <c r="D4" s="40"/>
      <c r="E4" s="41"/>
      <c r="F4" s="41"/>
      <c r="G4" s="41"/>
      <c r="H4" s="41"/>
    </row>
    <row r="5" spans="1:8" ht="15">
      <c r="A5" s="411"/>
      <c r="B5" s="411"/>
      <c r="C5" s="411"/>
      <c r="D5" s="40"/>
      <c r="E5" s="41"/>
      <c r="F5" s="41"/>
      <c r="G5" s="41"/>
      <c r="H5" s="41"/>
    </row>
    <row r="6" spans="1:8" ht="15">
      <c r="A6" s="411"/>
      <c r="B6" s="411"/>
      <c r="C6" s="411"/>
      <c r="D6" s="40"/>
      <c r="E6" s="41"/>
      <c r="F6" s="41"/>
      <c r="G6" s="41"/>
      <c r="H6" s="41"/>
    </row>
    <row r="7" spans="1:8" ht="15">
      <c r="A7" s="411"/>
      <c r="B7" s="411"/>
      <c r="C7" s="411"/>
      <c r="D7" s="40"/>
      <c r="E7" s="41"/>
      <c r="F7" s="41"/>
      <c r="G7" s="41"/>
      <c r="H7" s="41"/>
    </row>
    <row r="8" spans="1:8" ht="15.75" thickBot="1">
      <c r="A8" s="411"/>
      <c r="B8" s="411"/>
      <c r="C8" s="411"/>
      <c r="D8" s="40"/>
      <c r="E8" s="41"/>
      <c r="F8" s="41"/>
      <c r="G8" s="41"/>
      <c r="H8" s="41"/>
    </row>
    <row r="9" spans="1:8" ht="30.75" customHeight="1">
      <c r="A9" s="42"/>
      <c r="B9" s="42"/>
      <c r="C9" s="42"/>
      <c r="D9" s="412" t="s">
        <v>1145</v>
      </c>
      <c r="E9" s="413"/>
      <c r="F9" s="413"/>
      <c r="G9" s="414"/>
      <c r="H9" s="42"/>
    </row>
    <row r="10" spans="1:8" ht="19.5" thickBot="1">
      <c r="A10" s="43"/>
      <c r="B10" s="43"/>
      <c r="C10" s="43"/>
      <c r="D10" s="851" t="s">
        <v>124</v>
      </c>
      <c r="E10" s="852"/>
      <c r="F10" s="852"/>
      <c r="G10" s="853"/>
      <c r="H10" s="43"/>
    </row>
    <row r="11" spans="1:8" ht="18" thickBot="1">
      <c r="A11" s="44"/>
      <c r="B11" s="44"/>
      <c r="C11" s="44"/>
      <c r="D11" s="45"/>
      <c r="E11" s="45"/>
      <c r="F11" s="45"/>
      <c r="G11" s="45"/>
      <c r="H11" s="44"/>
    </row>
    <row r="12" spans="1:8" ht="15">
      <c r="A12" s="415" t="s">
        <v>125</v>
      </c>
      <c r="B12" s="415" t="s">
        <v>126</v>
      </c>
      <c r="C12" s="415" t="s">
        <v>127</v>
      </c>
      <c r="D12" s="417" t="s">
        <v>128</v>
      </c>
      <c r="E12" s="419" t="s">
        <v>129</v>
      </c>
      <c r="F12" s="421" t="s">
        <v>130</v>
      </c>
      <c r="G12" s="423" t="s">
        <v>131</v>
      </c>
      <c r="H12" s="419" t="s">
        <v>132</v>
      </c>
    </row>
    <row r="13" spans="1:8" ht="15.75" thickBot="1">
      <c r="A13" s="416"/>
      <c r="B13" s="416"/>
      <c r="C13" s="416"/>
      <c r="D13" s="418"/>
      <c r="E13" s="420"/>
      <c r="F13" s="422"/>
      <c r="G13" s="424"/>
      <c r="H13" s="425"/>
    </row>
    <row r="14" spans="1:13" s="1" customFormat="1" ht="24.75" customHeight="1" thickBot="1">
      <c r="A14" s="46" t="s">
        <v>133</v>
      </c>
      <c r="B14" s="47" t="s">
        <v>133</v>
      </c>
      <c r="C14" s="47" t="s">
        <v>134</v>
      </c>
      <c r="D14" s="48" t="s">
        <v>135</v>
      </c>
      <c r="E14" s="49">
        <v>900000</v>
      </c>
      <c r="F14" s="49">
        <v>853000</v>
      </c>
      <c r="G14" s="50">
        <v>0</v>
      </c>
      <c r="H14" s="51">
        <f>F14/E14</f>
        <v>0.9477777777777778</v>
      </c>
      <c r="I14" s="62"/>
      <c r="J14" s="62"/>
      <c r="K14" s="62"/>
      <c r="L14" s="62"/>
      <c r="M14" s="62"/>
    </row>
    <row r="15" spans="1:13" s="1" customFormat="1" ht="24.75" customHeight="1" thickBot="1">
      <c r="A15" s="46" t="s">
        <v>133</v>
      </c>
      <c r="B15" s="46" t="s">
        <v>133</v>
      </c>
      <c r="C15" s="46" t="s">
        <v>136</v>
      </c>
      <c r="D15" s="52" t="s">
        <v>137</v>
      </c>
      <c r="E15" s="50">
        <v>700000</v>
      </c>
      <c r="F15" s="49">
        <v>540000</v>
      </c>
      <c r="G15" s="50">
        <v>0</v>
      </c>
      <c r="H15" s="51">
        <f aca="true" t="shared" si="0" ref="H15:H24">F15/E15</f>
        <v>0.7714285714285715</v>
      </c>
      <c r="I15" s="62"/>
      <c r="J15" s="62"/>
      <c r="K15" s="62"/>
      <c r="L15" s="62"/>
      <c r="M15" s="62"/>
    </row>
    <row r="16" spans="1:8" s="1" customFormat="1" ht="24.75" customHeight="1" thickBot="1">
      <c r="A16" s="46" t="s">
        <v>133</v>
      </c>
      <c r="B16" s="46" t="s">
        <v>138</v>
      </c>
      <c r="C16" s="46" t="s">
        <v>136</v>
      </c>
      <c r="D16" s="52" t="s">
        <v>139</v>
      </c>
      <c r="E16" s="50">
        <v>60000</v>
      </c>
      <c r="F16" s="50">
        <v>32600</v>
      </c>
      <c r="G16" s="50">
        <v>0</v>
      </c>
      <c r="H16" s="51">
        <f t="shared" si="0"/>
        <v>0.5433333333333333</v>
      </c>
    </row>
    <row r="17" spans="1:8" s="1" customFormat="1" ht="24.75" customHeight="1" thickBot="1">
      <c r="A17" s="46" t="s">
        <v>133</v>
      </c>
      <c r="B17" s="46" t="s">
        <v>138</v>
      </c>
      <c r="C17" s="46" t="s">
        <v>140</v>
      </c>
      <c r="D17" s="52" t="s">
        <v>141</v>
      </c>
      <c r="E17" s="50">
        <v>20000</v>
      </c>
      <c r="F17" s="50">
        <v>12000</v>
      </c>
      <c r="G17" s="50">
        <v>0</v>
      </c>
      <c r="H17" s="51">
        <f t="shared" si="0"/>
        <v>0.6</v>
      </c>
    </row>
    <row r="18" spans="1:8" s="1" customFormat="1" ht="24.75" customHeight="1" thickBot="1">
      <c r="A18" s="54" t="s">
        <v>133</v>
      </c>
      <c r="B18" s="54" t="s">
        <v>142</v>
      </c>
      <c r="C18" s="54" t="s">
        <v>143</v>
      </c>
      <c r="D18" s="55" t="s">
        <v>144</v>
      </c>
      <c r="E18" s="56">
        <v>200000</v>
      </c>
      <c r="F18" s="56">
        <v>326500</v>
      </c>
      <c r="G18" s="50">
        <v>0</v>
      </c>
      <c r="H18" s="51">
        <f t="shared" si="0"/>
        <v>1.6325</v>
      </c>
    </row>
    <row r="19" spans="1:8" s="1" customFormat="1" ht="24.75" customHeight="1" thickBot="1">
      <c r="A19" s="54" t="s">
        <v>133</v>
      </c>
      <c r="B19" s="54" t="s">
        <v>142</v>
      </c>
      <c r="C19" s="54" t="s">
        <v>145</v>
      </c>
      <c r="D19" s="55" t="s">
        <v>146</v>
      </c>
      <c r="E19" s="56">
        <v>1000000</v>
      </c>
      <c r="F19" s="56">
        <v>372280</v>
      </c>
      <c r="G19" s="50">
        <v>0</v>
      </c>
      <c r="H19" s="51">
        <f t="shared" si="0"/>
        <v>0.37228</v>
      </c>
    </row>
    <row r="20" spans="1:8" s="1" customFormat="1" ht="24.75" customHeight="1" thickBot="1">
      <c r="A20" s="54" t="s">
        <v>133</v>
      </c>
      <c r="B20" s="54" t="s">
        <v>142</v>
      </c>
      <c r="C20" s="54" t="s">
        <v>147</v>
      </c>
      <c r="D20" s="57" t="s">
        <v>148</v>
      </c>
      <c r="E20" s="56">
        <v>800000</v>
      </c>
      <c r="F20" s="56">
        <v>0</v>
      </c>
      <c r="G20" s="50">
        <v>0</v>
      </c>
      <c r="H20" s="51">
        <f t="shared" si="0"/>
        <v>0</v>
      </c>
    </row>
    <row r="21" spans="1:8" s="1" customFormat="1" ht="24.75" customHeight="1" thickBot="1">
      <c r="A21" s="54" t="s">
        <v>133</v>
      </c>
      <c r="B21" s="54" t="s">
        <v>149</v>
      </c>
      <c r="C21" s="54" t="s">
        <v>134</v>
      </c>
      <c r="D21" s="57" t="s">
        <v>150</v>
      </c>
      <c r="E21" s="56">
        <v>1000000</v>
      </c>
      <c r="F21" s="56">
        <v>95487.93</v>
      </c>
      <c r="G21" s="50">
        <v>500</v>
      </c>
      <c r="H21" s="51">
        <f t="shared" si="0"/>
        <v>0.09548793</v>
      </c>
    </row>
    <row r="22" spans="1:8" s="1" customFormat="1" ht="24.75" customHeight="1" thickBot="1">
      <c r="A22" s="54" t="s">
        <v>133</v>
      </c>
      <c r="B22" s="54" t="s">
        <v>149</v>
      </c>
      <c r="C22" s="54" t="s">
        <v>170</v>
      </c>
      <c r="D22" s="55" t="s">
        <v>152</v>
      </c>
      <c r="E22" s="56">
        <v>100000</v>
      </c>
      <c r="F22" s="56">
        <v>32650</v>
      </c>
      <c r="G22" s="50">
        <v>0</v>
      </c>
      <c r="H22" s="51">
        <f t="shared" si="0"/>
        <v>0.3265</v>
      </c>
    </row>
    <row r="23" spans="1:8" s="1" customFormat="1" ht="24.75" customHeight="1" thickBot="1">
      <c r="A23" s="46" t="s">
        <v>133</v>
      </c>
      <c r="B23" s="46" t="s">
        <v>149</v>
      </c>
      <c r="C23" s="46" t="s">
        <v>153</v>
      </c>
      <c r="D23" s="52" t="s">
        <v>154</v>
      </c>
      <c r="E23" s="50">
        <v>200000</v>
      </c>
      <c r="F23" s="50">
        <v>230610</v>
      </c>
      <c r="G23" s="50">
        <v>0</v>
      </c>
      <c r="H23" s="51">
        <f t="shared" si="0"/>
        <v>1.15305</v>
      </c>
    </row>
    <row r="24" spans="1:8" s="1" customFormat="1" ht="24.75" customHeight="1" thickBot="1">
      <c r="A24" s="46" t="s">
        <v>133</v>
      </c>
      <c r="B24" s="46" t="s">
        <v>155</v>
      </c>
      <c r="C24" s="46" t="s">
        <v>133</v>
      </c>
      <c r="D24" s="55" t="s">
        <v>156</v>
      </c>
      <c r="E24" s="56">
        <v>33171000</v>
      </c>
      <c r="F24" s="56">
        <v>33171000</v>
      </c>
      <c r="G24" s="50">
        <v>0</v>
      </c>
      <c r="H24" s="51">
        <f t="shared" si="0"/>
        <v>1</v>
      </c>
    </row>
    <row r="25" spans="1:8" s="1" customFormat="1" ht="18" customHeight="1" thickBot="1">
      <c r="A25" s="426" t="s">
        <v>157</v>
      </c>
      <c r="B25" s="426"/>
      <c r="C25" s="426"/>
      <c r="D25" s="426"/>
      <c r="E25" s="58">
        <f>SUM(E14:E24)</f>
        <v>38151000</v>
      </c>
      <c r="F25" s="58">
        <f>SUM(F14:F24)</f>
        <v>35666127.93</v>
      </c>
      <c r="G25" s="58">
        <f>SUM(G14:G24)</f>
        <v>500</v>
      </c>
      <c r="H25" s="59">
        <f>F25/E25</f>
        <v>0.9348674459385075</v>
      </c>
    </row>
    <row r="26" spans="1:8" s="1" customFormat="1" ht="21.75" customHeight="1" thickBot="1">
      <c r="A26" s="46" t="s">
        <v>138</v>
      </c>
      <c r="B26" s="46" t="s">
        <v>133</v>
      </c>
      <c r="C26" s="46" t="s">
        <v>158</v>
      </c>
      <c r="D26" s="55" t="s">
        <v>159</v>
      </c>
      <c r="E26" s="56">
        <v>1000</v>
      </c>
      <c r="F26" s="56">
        <v>0</v>
      </c>
      <c r="G26" s="50">
        <v>0</v>
      </c>
      <c r="H26" s="53">
        <f>F26/E26</f>
        <v>0</v>
      </c>
    </row>
    <row r="27" spans="1:8" s="1" customFormat="1" ht="21.75" customHeight="1" thickBot="1">
      <c r="A27" s="46" t="s">
        <v>138</v>
      </c>
      <c r="B27" s="46" t="s">
        <v>138</v>
      </c>
      <c r="C27" s="46" t="s">
        <v>153</v>
      </c>
      <c r="D27" s="55" t="s">
        <v>160</v>
      </c>
      <c r="E27" s="56">
        <v>100</v>
      </c>
      <c r="F27" s="56">
        <v>0</v>
      </c>
      <c r="G27" s="50">
        <v>0</v>
      </c>
      <c r="H27" s="53">
        <f>F27/E27</f>
        <v>0</v>
      </c>
    </row>
    <row r="28" spans="1:8" s="1" customFormat="1" ht="21.75" customHeight="1" thickBot="1">
      <c r="A28" s="46" t="s">
        <v>138</v>
      </c>
      <c r="B28" s="46" t="s">
        <v>138</v>
      </c>
      <c r="C28" s="46" t="s">
        <v>161</v>
      </c>
      <c r="D28" s="55" t="s">
        <v>162</v>
      </c>
      <c r="E28" s="56">
        <v>10000</v>
      </c>
      <c r="F28" s="56">
        <v>1200</v>
      </c>
      <c r="G28" s="50">
        <v>0</v>
      </c>
      <c r="H28" s="53">
        <f>F28/E28</f>
        <v>0.12</v>
      </c>
    </row>
    <row r="29" spans="1:8" s="1" customFormat="1" ht="15">
      <c r="A29" s="415" t="s">
        <v>125</v>
      </c>
      <c r="B29" s="415" t="s">
        <v>126</v>
      </c>
      <c r="C29" s="415" t="s">
        <v>127</v>
      </c>
      <c r="D29" s="417" t="s">
        <v>128</v>
      </c>
      <c r="E29" s="419" t="s">
        <v>129</v>
      </c>
      <c r="F29" s="421" t="s">
        <v>130</v>
      </c>
      <c r="G29" s="423" t="s">
        <v>131</v>
      </c>
      <c r="H29" s="419" t="s">
        <v>132</v>
      </c>
    </row>
    <row r="30" spans="1:8" s="1" customFormat="1" ht="15.75" thickBot="1">
      <c r="A30" s="416"/>
      <c r="B30" s="416"/>
      <c r="C30" s="416"/>
      <c r="D30" s="418"/>
      <c r="E30" s="420"/>
      <c r="F30" s="422"/>
      <c r="G30" s="424"/>
      <c r="H30" s="425"/>
    </row>
    <row r="31" spans="1:8" s="1" customFormat="1" ht="21.75" customHeight="1" thickBot="1">
      <c r="A31" s="46" t="s">
        <v>138</v>
      </c>
      <c r="B31" s="46" t="s">
        <v>142</v>
      </c>
      <c r="C31" s="46" t="s">
        <v>134</v>
      </c>
      <c r="D31" s="55" t="s">
        <v>163</v>
      </c>
      <c r="E31" s="56">
        <v>45000</v>
      </c>
      <c r="F31" s="56">
        <v>9170</v>
      </c>
      <c r="G31" s="50">
        <v>0</v>
      </c>
      <c r="H31" s="53">
        <f aca="true" t="shared" si="1" ref="H31:H77">F31/E31</f>
        <v>0.20377777777777778</v>
      </c>
    </row>
    <row r="32" spans="1:8" s="1" customFormat="1" ht="33.75" customHeight="1" thickBot="1">
      <c r="A32" s="46" t="s">
        <v>138</v>
      </c>
      <c r="B32" s="46" t="s">
        <v>142</v>
      </c>
      <c r="C32" s="46" t="s">
        <v>164</v>
      </c>
      <c r="D32" s="55" t="s">
        <v>165</v>
      </c>
      <c r="E32" s="56">
        <v>100</v>
      </c>
      <c r="F32" s="56">
        <v>0</v>
      </c>
      <c r="G32" s="50">
        <v>0</v>
      </c>
      <c r="H32" s="53">
        <f t="shared" si="1"/>
        <v>0</v>
      </c>
    </row>
    <row r="33" spans="1:8" s="1" customFormat="1" ht="21.75" customHeight="1" thickBot="1">
      <c r="A33" s="46" t="s">
        <v>138</v>
      </c>
      <c r="B33" s="46" t="s">
        <v>142</v>
      </c>
      <c r="C33" s="46" t="s">
        <v>143</v>
      </c>
      <c r="D33" s="55" t="s">
        <v>166</v>
      </c>
      <c r="E33" s="56">
        <v>50000</v>
      </c>
      <c r="F33" s="56">
        <v>30475</v>
      </c>
      <c r="G33" s="50">
        <v>0</v>
      </c>
      <c r="H33" s="53">
        <f t="shared" si="1"/>
        <v>0.6095</v>
      </c>
    </row>
    <row r="34" spans="1:8" s="1" customFormat="1" ht="21.75" customHeight="1" thickBot="1">
      <c r="A34" s="46" t="s">
        <v>138</v>
      </c>
      <c r="B34" s="46" t="s">
        <v>142</v>
      </c>
      <c r="C34" s="46" t="s">
        <v>147</v>
      </c>
      <c r="D34" s="55" t="s">
        <v>167</v>
      </c>
      <c r="E34" s="56">
        <v>100</v>
      </c>
      <c r="F34" s="56">
        <v>0</v>
      </c>
      <c r="G34" s="50">
        <v>0</v>
      </c>
      <c r="H34" s="53">
        <f t="shared" si="1"/>
        <v>0</v>
      </c>
    </row>
    <row r="35" spans="1:8" s="1" customFormat="1" ht="18" customHeight="1" thickBot="1">
      <c r="A35" s="426" t="s">
        <v>168</v>
      </c>
      <c r="B35" s="426"/>
      <c r="C35" s="426"/>
      <c r="D35" s="426"/>
      <c r="E35" s="58">
        <f>SUM(E26:E34)</f>
        <v>106300</v>
      </c>
      <c r="F35" s="58">
        <f>SUM(F26:F34)</f>
        <v>40845</v>
      </c>
      <c r="G35" s="58">
        <f>SUM(G26:G34)</f>
        <v>0</v>
      </c>
      <c r="H35" s="59">
        <f t="shared" si="1"/>
        <v>0.3842427093132643</v>
      </c>
    </row>
    <row r="36" spans="1:10" s="1" customFormat="1" ht="21.75" customHeight="1" thickBot="1">
      <c r="A36" s="46" t="s">
        <v>142</v>
      </c>
      <c r="B36" s="46" t="s">
        <v>133</v>
      </c>
      <c r="C36" s="46" t="s">
        <v>134</v>
      </c>
      <c r="D36" s="55" t="s">
        <v>169</v>
      </c>
      <c r="E36" s="56">
        <v>400000</v>
      </c>
      <c r="F36" s="56">
        <v>2306.36</v>
      </c>
      <c r="G36" s="50">
        <v>2145595.19</v>
      </c>
      <c r="H36" s="53">
        <f>F36/E36</f>
        <v>0.0057659</v>
      </c>
      <c r="J36" s="354">
        <v>2156804.97</v>
      </c>
    </row>
    <row r="37" spans="1:10" s="1" customFormat="1" ht="21.75" customHeight="1" thickBot="1">
      <c r="A37" s="46" t="s">
        <v>142</v>
      </c>
      <c r="B37" s="46" t="s">
        <v>133</v>
      </c>
      <c r="C37" s="46" t="s">
        <v>170</v>
      </c>
      <c r="D37" s="55" t="s">
        <v>171</v>
      </c>
      <c r="E37" s="56">
        <v>800000</v>
      </c>
      <c r="F37" s="56">
        <v>26870.2</v>
      </c>
      <c r="G37" s="50">
        <v>7614432.09</v>
      </c>
      <c r="H37" s="53">
        <f aca="true" t="shared" si="2" ref="H37:H47">F37/E37</f>
        <v>0.03358775</v>
      </c>
      <c r="J37" s="261">
        <f>J36-G36</f>
        <v>11209.78000000026</v>
      </c>
    </row>
    <row r="38" spans="1:8" s="1" customFormat="1" ht="21.75" customHeight="1" thickBot="1">
      <c r="A38" s="46" t="s">
        <v>142</v>
      </c>
      <c r="B38" s="46" t="s">
        <v>133</v>
      </c>
      <c r="C38" s="46" t="s">
        <v>151</v>
      </c>
      <c r="D38" s="55" t="s">
        <v>172</v>
      </c>
      <c r="E38" s="56">
        <v>5000000</v>
      </c>
      <c r="F38" s="56">
        <v>4712792.39</v>
      </c>
      <c r="G38" s="50">
        <v>9074315.83</v>
      </c>
      <c r="H38" s="53">
        <f t="shared" si="2"/>
        <v>0.9425584779999999</v>
      </c>
    </row>
    <row r="39" spans="1:8" s="1" customFormat="1" ht="21.75" customHeight="1" thickBot="1">
      <c r="A39" s="46" t="s">
        <v>142</v>
      </c>
      <c r="B39" s="46" t="s">
        <v>133</v>
      </c>
      <c r="C39" s="46" t="s">
        <v>173</v>
      </c>
      <c r="D39" s="55" t="s">
        <v>174</v>
      </c>
      <c r="E39" s="56">
        <v>6000000</v>
      </c>
      <c r="F39" s="56">
        <v>4391610</v>
      </c>
      <c r="G39" s="50">
        <v>0</v>
      </c>
      <c r="H39" s="53">
        <f t="shared" si="2"/>
        <v>0.731935</v>
      </c>
    </row>
    <row r="40" spans="1:8" s="1" customFormat="1" ht="21.75" customHeight="1" thickBot="1">
      <c r="A40" s="46" t="s">
        <v>142</v>
      </c>
      <c r="B40" s="46" t="s">
        <v>133</v>
      </c>
      <c r="C40" s="46" t="s">
        <v>175</v>
      </c>
      <c r="D40" s="55" t="s">
        <v>176</v>
      </c>
      <c r="E40" s="56">
        <v>1500000</v>
      </c>
      <c r="F40" s="56">
        <v>940836.07</v>
      </c>
      <c r="G40" s="50">
        <v>0</v>
      </c>
      <c r="H40" s="53">
        <f t="shared" si="2"/>
        <v>0.6272240466666666</v>
      </c>
    </row>
    <row r="41" spans="1:8" s="1" customFormat="1" ht="21.75" customHeight="1" thickBot="1">
      <c r="A41" s="46" t="s">
        <v>142</v>
      </c>
      <c r="B41" s="46" t="s">
        <v>133</v>
      </c>
      <c r="C41" s="46" t="s">
        <v>177</v>
      </c>
      <c r="D41" s="55" t="s">
        <v>178</v>
      </c>
      <c r="E41" s="56">
        <v>1600000</v>
      </c>
      <c r="F41" s="56">
        <v>812674</v>
      </c>
      <c r="G41" s="50">
        <v>3434933.18</v>
      </c>
      <c r="H41" s="53">
        <f t="shared" si="2"/>
        <v>0.50792125</v>
      </c>
    </row>
    <row r="42" spans="1:8" s="1" customFormat="1" ht="21.75" customHeight="1" thickBot="1">
      <c r="A42" s="46" t="s">
        <v>142</v>
      </c>
      <c r="B42" s="46" t="s">
        <v>133</v>
      </c>
      <c r="C42" s="46" t="s">
        <v>179</v>
      </c>
      <c r="D42" s="55" t="s">
        <v>180</v>
      </c>
      <c r="E42" s="56">
        <v>28000000</v>
      </c>
      <c r="F42" s="56">
        <v>22955727.39</v>
      </c>
      <c r="G42" s="50">
        <v>56733101.43</v>
      </c>
      <c r="H42" s="53">
        <f t="shared" si="2"/>
        <v>0.8198474067857143</v>
      </c>
    </row>
    <row r="43" spans="1:8" s="1" customFormat="1" ht="21.75" customHeight="1" thickBot="1">
      <c r="A43" s="46" t="s">
        <v>142</v>
      </c>
      <c r="B43" s="46" t="s">
        <v>133</v>
      </c>
      <c r="C43" s="46" t="s">
        <v>181</v>
      </c>
      <c r="D43" s="55" t="s">
        <v>182</v>
      </c>
      <c r="E43" s="56">
        <v>1200000</v>
      </c>
      <c r="F43" s="56">
        <v>758760</v>
      </c>
      <c r="G43" s="50">
        <v>0</v>
      </c>
      <c r="H43" s="53">
        <f t="shared" si="2"/>
        <v>0.6323</v>
      </c>
    </row>
    <row r="44" spans="1:8" s="1" customFormat="1" ht="21.75" customHeight="1" thickBot="1">
      <c r="A44" s="46" t="s">
        <v>142</v>
      </c>
      <c r="B44" s="46" t="s">
        <v>133</v>
      </c>
      <c r="C44" s="46" t="s">
        <v>183</v>
      </c>
      <c r="D44" s="55" t="s">
        <v>184</v>
      </c>
      <c r="E44" s="56">
        <v>300000</v>
      </c>
      <c r="F44" s="56">
        <v>474500</v>
      </c>
      <c r="G44" s="50">
        <v>0</v>
      </c>
      <c r="H44" s="53">
        <f t="shared" si="2"/>
        <v>1.5816666666666668</v>
      </c>
    </row>
    <row r="45" spans="1:8" s="1" customFormat="1" ht="21.75" customHeight="1" thickBot="1">
      <c r="A45" s="46" t="s">
        <v>142</v>
      </c>
      <c r="B45" s="46" t="s">
        <v>138</v>
      </c>
      <c r="C45" s="46" t="s">
        <v>134</v>
      </c>
      <c r="D45" s="55" t="s">
        <v>185</v>
      </c>
      <c r="E45" s="56">
        <v>360000</v>
      </c>
      <c r="F45" s="56">
        <v>240081.87</v>
      </c>
      <c r="G45" s="50">
        <v>0</v>
      </c>
      <c r="H45" s="53">
        <f t="shared" si="2"/>
        <v>0.6668940833333333</v>
      </c>
    </row>
    <row r="46" spans="1:8" s="1" customFormat="1" ht="21.75" customHeight="1" thickBot="1">
      <c r="A46" s="46" t="s">
        <v>142</v>
      </c>
      <c r="B46" s="46" t="s">
        <v>138</v>
      </c>
      <c r="C46" s="46" t="s">
        <v>143</v>
      </c>
      <c r="D46" s="55" t="s">
        <v>186</v>
      </c>
      <c r="E46" s="56">
        <v>14000</v>
      </c>
      <c r="F46" s="56">
        <v>17410.76</v>
      </c>
      <c r="G46" s="50">
        <v>0</v>
      </c>
      <c r="H46" s="53">
        <f t="shared" si="2"/>
        <v>1.2436257142857141</v>
      </c>
    </row>
    <row r="47" spans="1:8" s="1" customFormat="1" ht="21.75" customHeight="1" thickBot="1">
      <c r="A47" s="46" t="s">
        <v>142</v>
      </c>
      <c r="B47" s="46" t="s">
        <v>138</v>
      </c>
      <c r="C47" s="46" t="s">
        <v>153</v>
      </c>
      <c r="D47" s="55" t="s">
        <v>187</v>
      </c>
      <c r="E47" s="56">
        <v>500000</v>
      </c>
      <c r="F47" s="56">
        <v>166044</v>
      </c>
      <c r="G47" s="50">
        <v>0</v>
      </c>
      <c r="H47" s="53">
        <f t="shared" si="2"/>
        <v>0.332088</v>
      </c>
    </row>
    <row r="48" spans="1:8" s="1" customFormat="1" ht="18" customHeight="1" thickBot="1">
      <c r="A48" s="426" t="s">
        <v>188</v>
      </c>
      <c r="B48" s="426"/>
      <c r="C48" s="426"/>
      <c r="D48" s="426"/>
      <c r="E48" s="58">
        <f>SUM(E36:E47)</f>
        <v>45674000</v>
      </c>
      <c r="F48" s="58">
        <f>SUM(F36:F47)</f>
        <v>35499613.03999999</v>
      </c>
      <c r="G48" s="58">
        <f>SUM(G36:G47)</f>
        <v>79002377.72</v>
      </c>
      <c r="H48" s="59">
        <f>F48/E48</f>
        <v>0.7772389770985679</v>
      </c>
    </row>
    <row r="49" spans="1:8" s="1" customFormat="1" ht="24" customHeight="1" thickBot="1">
      <c r="A49" s="46" t="s">
        <v>149</v>
      </c>
      <c r="B49" s="46" t="s">
        <v>133</v>
      </c>
      <c r="C49" s="46" t="s">
        <v>134</v>
      </c>
      <c r="D49" s="55" t="s">
        <v>189</v>
      </c>
      <c r="E49" s="56">
        <v>800000</v>
      </c>
      <c r="F49" s="56">
        <v>313639.15</v>
      </c>
      <c r="G49" s="50">
        <v>487833.1</v>
      </c>
      <c r="H49" s="53">
        <f t="shared" si="1"/>
        <v>0.3920489375</v>
      </c>
    </row>
    <row r="50" spans="1:8" s="1" customFormat="1" ht="24" customHeight="1" thickBot="1">
      <c r="A50" s="46" t="s">
        <v>149</v>
      </c>
      <c r="B50" s="46" t="s">
        <v>133</v>
      </c>
      <c r="C50" s="46" t="s">
        <v>151</v>
      </c>
      <c r="D50" s="55" t="s">
        <v>190</v>
      </c>
      <c r="E50" s="56">
        <v>700000</v>
      </c>
      <c r="F50" s="56">
        <v>777789</v>
      </c>
      <c r="G50" s="50">
        <v>0</v>
      </c>
      <c r="H50" s="53">
        <f t="shared" si="1"/>
        <v>1.1111271428571428</v>
      </c>
    </row>
    <row r="51" spans="1:8" s="1" customFormat="1" ht="24" customHeight="1" thickBot="1">
      <c r="A51" s="46" t="s">
        <v>149</v>
      </c>
      <c r="B51" s="46" t="s">
        <v>133</v>
      </c>
      <c r="C51" s="46" t="s">
        <v>173</v>
      </c>
      <c r="D51" s="55" t="s">
        <v>191</v>
      </c>
      <c r="E51" s="56">
        <v>486000</v>
      </c>
      <c r="F51" s="56">
        <v>275872.5</v>
      </c>
      <c r="G51" s="50">
        <v>764712.6</v>
      </c>
      <c r="H51" s="53">
        <f t="shared" si="1"/>
        <v>0.5676388888888889</v>
      </c>
    </row>
    <row r="52" spans="1:8" s="1" customFormat="1" ht="24" customHeight="1" thickBot="1">
      <c r="A52" s="46" t="s">
        <v>149</v>
      </c>
      <c r="B52" s="46" t="s">
        <v>133</v>
      </c>
      <c r="C52" s="46" t="s">
        <v>175</v>
      </c>
      <c r="D52" s="55" t="s">
        <v>192</v>
      </c>
      <c r="E52" s="56">
        <v>400000</v>
      </c>
      <c r="F52" s="56">
        <v>4782.09</v>
      </c>
      <c r="G52" s="50">
        <v>5821509.32</v>
      </c>
      <c r="H52" s="53">
        <f t="shared" si="1"/>
        <v>0.011955225</v>
      </c>
    </row>
    <row r="53" spans="1:8" s="1" customFormat="1" ht="24" customHeight="1" thickBot="1">
      <c r="A53" s="46" t="s">
        <v>149</v>
      </c>
      <c r="B53" s="46" t="s">
        <v>133</v>
      </c>
      <c r="C53" s="46" t="s">
        <v>193</v>
      </c>
      <c r="D53" s="55" t="s">
        <v>194</v>
      </c>
      <c r="E53" s="56">
        <v>17500000</v>
      </c>
      <c r="F53" s="56">
        <v>13572381.03</v>
      </c>
      <c r="G53" s="50">
        <v>65408516.04</v>
      </c>
      <c r="H53" s="53">
        <f t="shared" si="1"/>
        <v>0.7755646302857142</v>
      </c>
    </row>
    <row r="54" spans="1:8" s="1" customFormat="1" ht="24" customHeight="1" thickBot="1">
      <c r="A54" s="46" t="s">
        <v>149</v>
      </c>
      <c r="B54" s="46" t="s">
        <v>133</v>
      </c>
      <c r="C54" s="46" t="s">
        <v>143</v>
      </c>
      <c r="D54" s="55" t="s">
        <v>195</v>
      </c>
      <c r="E54" s="56">
        <v>100</v>
      </c>
      <c r="F54" s="56">
        <v>0</v>
      </c>
      <c r="G54" s="50">
        <v>0</v>
      </c>
      <c r="H54" s="53">
        <f t="shared" si="1"/>
        <v>0</v>
      </c>
    </row>
    <row r="55" spans="1:8" s="1" customFormat="1" ht="15">
      <c r="A55" s="415" t="s">
        <v>125</v>
      </c>
      <c r="B55" s="415" t="s">
        <v>126</v>
      </c>
      <c r="C55" s="415" t="s">
        <v>127</v>
      </c>
      <c r="D55" s="417" t="s">
        <v>128</v>
      </c>
      <c r="E55" s="419" t="s">
        <v>129</v>
      </c>
      <c r="F55" s="421" t="s">
        <v>130</v>
      </c>
      <c r="G55" s="423" t="s">
        <v>131</v>
      </c>
      <c r="H55" s="419" t="s">
        <v>132</v>
      </c>
    </row>
    <row r="56" spans="1:8" s="1" customFormat="1" ht="15.75" thickBot="1">
      <c r="A56" s="416"/>
      <c r="B56" s="416"/>
      <c r="C56" s="416"/>
      <c r="D56" s="418"/>
      <c r="E56" s="420"/>
      <c r="F56" s="422"/>
      <c r="G56" s="424"/>
      <c r="H56" s="425"/>
    </row>
    <row r="57" spans="1:8" s="1" customFormat="1" ht="18" customHeight="1" thickBot="1">
      <c r="A57" s="46" t="s">
        <v>149</v>
      </c>
      <c r="B57" s="46" t="s">
        <v>133</v>
      </c>
      <c r="C57" s="46" t="s">
        <v>181</v>
      </c>
      <c r="D57" s="55" t="s">
        <v>196</v>
      </c>
      <c r="E57" s="56">
        <v>100</v>
      </c>
      <c r="F57" s="56">
        <v>0</v>
      </c>
      <c r="G57" s="50">
        <v>0</v>
      </c>
      <c r="H57" s="53">
        <f t="shared" si="1"/>
        <v>0</v>
      </c>
    </row>
    <row r="58" spans="1:8" s="1" customFormat="1" ht="18" customHeight="1" thickBot="1">
      <c r="A58" s="46" t="s">
        <v>149</v>
      </c>
      <c r="B58" s="46" t="s">
        <v>133</v>
      </c>
      <c r="C58" s="46" t="s">
        <v>145</v>
      </c>
      <c r="D58" s="55" t="s">
        <v>197</v>
      </c>
      <c r="E58" s="56">
        <v>250000</v>
      </c>
      <c r="F58" s="56">
        <v>0</v>
      </c>
      <c r="G58" s="50">
        <v>0</v>
      </c>
      <c r="H58" s="53">
        <f t="shared" si="1"/>
        <v>0</v>
      </c>
    </row>
    <row r="59" spans="1:8" s="1" customFormat="1" ht="18" customHeight="1" thickBot="1">
      <c r="A59" s="46" t="s">
        <v>149</v>
      </c>
      <c r="B59" s="46" t="s">
        <v>133</v>
      </c>
      <c r="C59" s="46" t="s">
        <v>147</v>
      </c>
      <c r="D59" s="55" t="s">
        <v>198</v>
      </c>
      <c r="E59" s="56">
        <v>100</v>
      </c>
      <c r="F59" s="56">
        <v>0</v>
      </c>
      <c r="G59" s="50">
        <v>0</v>
      </c>
      <c r="H59" s="53">
        <f t="shared" si="1"/>
        <v>0</v>
      </c>
    </row>
    <row r="60" spans="1:8" s="1" customFormat="1" ht="18" customHeight="1" thickBot="1">
      <c r="A60" s="46" t="s">
        <v>149</v>
      </c>
      <c r="B60" s="46" t="s">
        <v>133</v>
      </c>
      <c r="C60" s="46" t="s">
        <v>183</v>
      </c>
      <c r="D60" s="55" t="s">
        <v>199</v>
      </c>
      <c r="E60" s="56">
        <v>100</v>
      </c>
      <c r="F60" s="56">
        <v>0</v>
      </c>
      <c r="G60" s="50">
        <v>0</v>
      </c>
      <c r="H60" s="53">
        <f t="shared" si="1"/>
        <v>0</v>
      </c>
    </row>
    <row r="61" spans="1:8" s="1" customFormat="1" ht="18" customHeight="1" thickBot="1">
      <c r="A61" s="46" t="s">
        <v>149</v>
      </c>
      <c r="B61" s="46" t="s">
        <v>133</v>
      </c>
      <c r="C61" s="46" t="s">
        <v>1177</v>
      </c>
      <c r="D61" s="55" t="s">
        <v>200</v>
      </c>
      <c r="E61" s="56">
        <v>3200000</v>
      </c>
      <c r="F61" s="56">
        <v>3060000</v>
      </c>
      <c r="G61" s="50">
        <v>0</v>
      </c>
      <c r="H61" s="53">
        <f t="shared" si="1"/>
        <v>0.95625</v>
      </c>
    </row>
    <row r="62" spans="1:8" s="1" customFormat="1" ht="18" customHeight="1" thickBot="1">
      <c r="A62" s="46" t="s">
        <v>149</v>
      </c>
      <c r="B62" s="46" t="s">
        <v>133</v>
      </c>
      <c r="C62" s="46" t="s">
        <v>1178</v>
      </c>
      <c r="D62" s="55" t="s">
        <v>201</v>
      </c>
      <c r="E62" s="56">
        <v>200000</v>
      </c>
      <c r="F62" s="56">
        <v>158458.17</v>
      </c>
      <c r="G62" s="50">
        <v>0</v>
      </c>
      <c r="H62" s="53">
        <f t="shared" si="1"/>
        <v>0.7922908500000001</v>
      </c>
    </row>
    <row r="63" spans="1:8" s="1" customFormat="1" ht="18" customHeight="1" thickBot="1">
      <c r="A63" s="46" t="s">
        <v>149</v>
      </c>
      <c r="B63" s="46" t="s">
        <v>133</v>
      </c>
      <c r="C63" s="46" t="s">
        <v>202</v>
      </c>
      <c r="D63" s="55" t="s">
        <v>203</v>
      </c>
      <c r="E63" s="56">
        <v>15000</v>
      </c>
      <c r="F63" s="56">
        <v>3187.5</v>
      </c>
      <c r="G63" s="50">
        <v>0</v>
      </c>
      <c r="H63" s="53">
        <f t="shared" si="1"/>
        <v>0.2125</v>
      </c>
    </row>
    <row r="64" spans="1:8" s="1" customFormat="1" ht="18" customHeight="1" thickBot="1">
      <c r="A64" s="46" t="s">
        <v>149</v>
      </c>
      <c r="B64" s="46" t="s">
        <v>133</v>
      </c>
      <c r="C64" s="46" t="s">
        <v>1179</v>
      </c>
      <c r="D64" s="55" t="s">
        <v>204</v>
      </c>
      <c r="E64" s="56">
        <v>100</v>
      </c>
      <c r="F64" s="56">
        <v>0</v>
      </c>
      <c r="G64" s="50">
        <v>0</v>
      </c>
      <c r="H64" s="53">
        <f t="shared" si="1"/>
        <v>0</v>
      </c>
    </row>
    <row r="65" spans="1:8" s="1" customFormat="1" ht="18" customHeight="1" thickBot="1">
      <c r="A65" s="46" t="s">
        <v>149</v>
      </c>
      <c r="B65" s="46" t="s">
        <v>133</v>
      </c>
      <c r="C65" s="46" t="s">
        <v>205</v>
      </c>
      <c r="D65" s="55" t="s">
        <v>206</v>
      </c>
      <c r="E65" s="56">
        <v>4000000</v>
      </c>
      <c r="F65" s="56">
        <v>2599132.19</v>
      </c>
      <c r="G65" s="50">
        <v>2397856.96</v>
      </c>
      <c r="H65" s="53">
        <f t="shared" si="1"/>
        <v>0.6497830474999999</v>
      </c>
    </row>
    <row r="66" spans="1:8" s="1" customFormat="1" ht="18" customHeight="1" thickBot="1">
      <c r="A66" s="46" t="s">
        <v>149</v>
      </c>
      <c r="B66" s="46" t="s">
        <v>133</v>
      </c>
      <c r="C66" s="46" t="s">
        <v>1180</v>
      </c>
      <c r="D66" s="55" t="s">
        <v>207</v>
      </c>
      <c r="E66" s="56">
        <v>3000000</v>
      </c>
      <c r="F66" s="56">
        <v>549569.68</v>
      </c>
      <c r="G66" s="50">
        <v>451168.3</v>
      </c>
      <c r="H66" s="53">
        <f t="shared" si="1"/>
        <v>0.18318989333333335</v>
      </c>
    </row>
    <row r="67" spans="1:19" s="1" customFormat="1" ht="18" customHeight="1" thickBot="1">
      <c r="A67" s="46" t="s">
        <v>149</v>
      </c>
      <c r="B67" s="46" t="s">
        <v>133</v>
      </c>
      <c r="C67" s="46" t="s">
        <v>208</v>
      </c>
      <c r="D67" s="55" t="s">
        <v>209</v>
      </c>
      <c r="E67" s="56">
        <v>100</v>
      </c>
      <c r="F67" s="56">
        <v>0</v>
      </c>
      <c r="G67" s="50">
        <v>0</v>
      </c>
      <c r="H67" s="53">
        <f t="shared" si="1"/>
        <v>0</v>
      </c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</row>
    <row r="68" spans="1:19" s="1" customFormat="1" ht="18" customHeight="1" thickBot="1">
      <c r="A68" s="46" t="s">
        <v>149</v>
      </c>
      <c r="B68" s="46" t="s">
        <v>138</v>
      </c>
      <c r="C68" s="46" t="s">
        <v>134</v>
      </c>
      <c r="D68" s="55" t="s">
        <v>210</v>
      </c>
      <c r="E68" s="56">
        <v>3000</v>
      </c>
      <c r="F68" s="56">
        <v>0</v>
      </c>
      <c r="G68" s="50">
        <v>42684</v>
      </c>
      <c r="H68" s="53">
        <f t="shared" si="1"/>
        <v>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</row>
    <row r="69" spans="1:19" s="1" customFormat="1" ht="18" customHeight="1" thickBot="1">
      <c r="A69" s="46" t="s">
        <v>149</v>
      </c>
      <c r="B69" s="46" t="s">
        <v>138</v>
      </c>
      <c r="C69" s="46" t="s">
        <v>175</v>
      </c>
      <c r="D69" s="55" t="s">
        <v>211</v>
      </c>
      <c r="E69" s="56">
        <v>70000</v>
      </c>
      <c r="F69" s="56">
        <v>50935.5</v>
      </c>
      <c r="G69" s="50">
        <v>70368.55</v>
      </c>
      <c r="H69" s="53">
        <f t="shared" si="1"/>
        <v>0.72765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</row>
    <row r="70" spans="1:19" s="1" customFormat="1" ht="18" customHeight="1" thickBot="1">
      <c r="A70" s="46" t="s">
        <v>149</v>
      </c>
      <c r="B70" s="46" t="s">
        <v>138</v>
      </c>
      <c r="C70" s="46" t="s">
        <v>147</v>
      </c>
      <c r="D70" s="55" t="s">
        <v>212</v>
      </c>
      <c r="E70" s="56">
        <v>400000</v>
      </c>
      <c r="F70" s="56">
        <v>0</v>
      </c>
      <c r="G70" s="50">
        <v>96300</v>
      </c>
      <c r="H70" s="53">
        <f t="shared" si="1"/>
        <v>0</v>
      </c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</row>
    <row r="71" spans="1:19" s="1" customFormat="1" ht="18" customHeight="1" thickBot="1">
      <c r="A71" s="46" t="s">
        <v>149</v>
      </c>
      <c r="B71" s="46" t="s">
        <v>138</v>
      </c>
      <c r="C71" s="46" t="s">
        <v>140</v>
      </c>
      <c r="D71" s="55" t="s">
        <v>213</v>
      </c>
      <c r="E71" s="56">
        <v>45000</v>
      </c>
      <c r="F71" s="56">
        <v>30450</v>
      </c>
      <c r="G71" s="50">
        <v>61068</v>
      </c>
      <c r="H71" s="53">
        <f t="shared" si="1"/>
        <v>0.6766666666666666</v>
      </c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</row>
    <row r="72" spans="1:8" s="1" customFormat="1" ht="18" customHeight="1" thickBot="1">
      <c r="A72" s="426" t="s">
        <v>214</v>
      </c>
      <c r="B72" s="426"/>
      <c r="C72" s="426"/>
      <c r="D72" s="426"/>
      <c r="E72" s="58">
        <f>SUM(E49:E71)</f>
        <v>31069600</v>
      </c>
      <c r="F72" s="58">
        <f>SUM(F49:F71)</f>
        <v>21396196.810000002</v>
      </c>
      <c r="G72" s="58">
        <f>SUM(G49:G71)</f>
        <v>75602016.86999999</v>
      </c>
      <c r="H72" s="59">
        <f>F72/E72</f>
        <v>0.6886537583361229</v>
      </c>
    </row>
    <row r="73" spans="1:19" s="1" customFormat="1" ht="17.25" customHeight="1" thickBot="1">
      <c r="A73" s="46" t="s">
        <v>155</v>
      </c>
      <c r="B73" s="46" t="s">
        <v>133</v>
      </c>
      <c r="C73" s="46" t="s">
        <v>133</v>
      </c>
      <c r="D73" s="55" t="s">
        <v>215</v>
      </c>
      <c r="E73" s="56">
        <v>800000</v>
      </c>
      <c r="F73" s="56">
        <v>1024093.75</v>
      </c>
      <c r="G73" s="50">
        <v>0</v>
      </c>
      <c r="H73" s="53">
        <f t="shared" si="1"/>
        <v>1.2801171875</v>
      </c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</row>
    <row r="74" spans="1:19" s="1" customFormat="1" ht="17.25" customHeight="1" thickBot="1">
      <c r="A74" s="46" t="s">
        <v>155</v>
      </c>
      <c r="B74" s="46" t="s">
        <v>149</v>
      </c>
      <c r="C74" s="46" t="s">
        <v>138</v>
      </c>
      <c r="D74" s="55" t="s">
        <v>216</v>
      </c>
      <c r="E74" s="56">
        <v>3000</v>
      </c>
      <c r="F74" s="56">
        <v>200</v>
      </c>
      <c r="G74" s="50">
        <v>0</v>
      </c>
      <c r="H74" s="53">
        <f t="shared" si="1"/>
        <v>0.06666666666666667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</row>
    <row r="75" spans="1:19" s="1" customFormat="1" ht="17.25" customHeight="1" thickBot="1">
      <c r="A75" s="46" t="s">
        <v>155</v>
      </c>
      <c r="B75" s="46" t="s">
        <v>149</v>
      </c>
      <c r="C75" s="46" t="s">
        <v>149</v>
      </c>
      <c r="D75" s="55" t="s">
        <v>217</v>
      </c>
      <c r="E75" s="56">
        <v>200000</v>
      </c>
      <c r="F75" s="56">
        <v>94744.2</v>
      </c>
      <c r="G75" s="50">
        <v>1594.03</v>
      </c>
      <c r="H75" s="53">
        <f t="shared" si="1"/>
        <v>0.473721</v>
      </c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</row>
    <row r="76" spans="1:8" s="1" customFormat="1" ht="18" customHeight="1" thickBot="1">
      <c r="A76" s="426" t="s">
        <v>218</v>
      </c>
      <c r="B76" s="426"/>
      <c r="C76" s="426"/>
      <c r="D76" s="426"/>
      <c r="E76" s="58">
        <f>SUM(E73:E75)</f>
        <v>1003000</v>
      </c>
      <c r="F76" s="58">
        <f>SUM(F73:F75)</f>
        <v>1119037.95</v>
      </c>
      <c r="G76" s="58">
        <f>SUM(G73:G75)</f>
        <v>1594.03</v>
      </c>
      <c r="H76" s="59">
        <f t="shared" si="1"/>
        <v>1.1156908773678962</v>
      </c>
    </row>
    <row r="77" spans="1:19" s="1" customFormat="1" ht="17.25" customHeight="1" thickBot="1">
      <c r="A77" s="46" t="s">
        <v>219</v>
      </c>
      <c r="B77" s="46" t="s">
        <v>133</v>
      </c>
      <c r="C77" s="46" t="s">
        <v>220</v>
      </c>
      <c r="D77" s="55" t="s">
        <v>221</v>
      </c>
      <c r="E77" s="56">
        <v>4000000</v>
      </c>
      <c r="F77" s="56">
        <v>2381185.7</v>
      </c>
      <c r="G77" s="50">
        <v>0</v>
      </c>
      <c r="H77" s="53">
        <f t="shared" si="1"/>
        <v>0.595296425</v>
      </c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</row>
    <row r="78" spans="1:11" s="1" customFormat="1" ht="18" customHeight="1" thickBot="1">
      <c r="A78" s="426" t="s">
        <v>222</v>
      </c>
      <c r="B78" s="426"/>
      <c r="C78" s="426"/>
      <c r="D78" s="426"/>
      <c r="E78" s="58">
        <f>E77</f>
        <v>4000000</v>
      </c>
      <c r="F78" s="58">
        <f>F77</f>
        <v>2381185.7</v>
      </c>
      <c r="G78" s="58">
        <f>G77</f>
        <v>0</v>
      </c>
      <c r="H78" s="59">
        <f>F78/E78</f>
        <v>0.595296425</v>
      </c>
      <c r="K78" s="354">
        <v>154617698.4</v>
      </c>
    </row>
    <row r="79" spans="1:11" s="1" customFormat="1" ht="30.75" thickBot="1">
      <c r="A79" s="428" t="s">
        <v>223</v>
      </c>
      <c r="B79" s="428"/>
      <c r="C79" s="428"/>
      <c r="D79" s="428"/>
      <c r="E79" s="58">
        <f>E25+E48+E35+E72+E76+E78</f>
        <v>120003900</v>
      </c>
      <c r="F79" s="58">
        <f>F25+F48+F35+F72+F76+F78</f>
        <v>96103006.43</v>
      </c>
      <c r="G79" s="58">
        <f>G25+G48+G35+G72+G76+G78</f>
        <v>154606488.61999997</v>
      </c>
      <c r="H79" s="59">
        <f>F79/E79</f>
        <v>0.8008323598649711</v>
      </c>
      <c r="K79" s="354">
        <f>K78-G79</f>
        <v>11209.780000030994</v>
      </c>
    </row>
    <row r="80" spans="1:8" ht="15">
      <c r="A80" s="40"/>
      <c r="B80" s="40"/>
      <c r="C80" s="40"/>
      <c r="D80" s="40"/>
      <c r="E80" s="41"/>
      <c r="F80" s="41"/>
      <c r="G80" s="41"/>
      <c r="H80" s="41"/>
    </row>
    <row r="81" spans="4:8" ht="18">
      <c r="D81" s="197" t="s">
        <v>846</v>
      </c>
      <c r="F81" s="427" t="s">
        <v>846</v>
      </c>
      <c r="G81" s="427"/>
      <c r="H81" s="427"/>
    </row>
    <row r="82" spans="4:8" ht="18">
      <c r="D82" s="197" t="s">
        <v>224</v>
      </c>
      <c r="F82" s="427" t="s">
        <v>120</v>
      </c>
      <c r="G82" s="427"/>
      <c r="H82" s="427"/>
    </row>
  </sheetData>
  <sheetProtection/>
  <mergeCells count="43">
    <mergeCell ref="F82:H82"/>
    <mergeCell ref="H55:H56"/>
    <mergeCell ref="A72:D72"/>
    <mergeCell ref="A76:D76"/>
    <mergeCell ref="A78:D78"/>
    <mergeCell ref="A79:D79"/>
    <mergeCell ref="F81:H81"/>
    <mergeCell ref="H29:H30"/>
    <mergeCell ref="A35:D35"/>
    <mergeCell ref="A48:D48"/>
    <mergeCell ref="A55:A56"/>
    <mergeCell ref="B55:B56"/>
    <mergeCell ref="C55:C56"/>
    <mergeCell ref="D55:D56"/>
    <mergeCell ref="E55:E56"/>
    <mergeCell ref="F55:F56"/>
    <mergeCell ref="G55:G56"/>
    <mergeCell ref="G12:G13"/>
    <mergeCell ref="H12:H13"/>
    <mergeCell ref="A25:D25"/>
    <mergeCell ref="A29:A30"/>
    <mergeCell ref="B29:B30"/>
    <mergeCell ref="C29:C30"/>
    <mergeCell ref="D29:D30"/>
    <mergeCell ref="E29:E30"/>
    <mergeCell ref="F29:F30"/>
    <mergeCell ref="G29:G30"/>
    <mergeCell ref="A7:C7"/>
    <mergeCell ref="A8:C8"/>
    <mergeCell ref="D9:G9"/>
    <mergeCell ref="D10:G10"/>
    <mergeCell ref="A12:A13"/>
    <mergeCell ref="B12:B13"/>
    <mergeCell ref="C12:C13"/>
    <mergeCell ref="D12:D13"/>
    <mergeCell ref="E12:E13"/>
    <mergeCell ref="F12:F13"/>
    <mergeCell ref="A1:C1"/>
    <mergeCell ref="A2:C2"/>
    <mergeCell ref="A3:C3"/>
    <mergeCell ref="A4:C4"/>
    <mergeCell ref="A5:C5"/>
    <mergeCell ref="A6:C6"/>
  </mergeCells>
  <printOptions/>
  <pageMargins left="0.16" right="0.19" top="0.22" bottom="0.16" header="0.22" footer="0.1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4"/>
  <sheetViews>
    <sheetView rightToLeft="1" zoomScalePageLayoutView="0" workbookViewId="0" topLeftCell="A1">
      <selection activeCell="E2" sqref="E2"/>
    </sheetView>
  </sheetViews>
  <sheetFormatPr defaultColWidth="11.421875" defaultRowHeight="15"/>
  <cols>
    <col min="1" max="1" width="19.421875" style="0" customWidth="1"/>
    <col min="2" max="2" width="28.7109375" style="0" customWidth="1"/>
    <col min="3" max="3" width="12.8515625" style="0" customWidth="1"/>
    <col min="4" max="4" width="17.421875" style="0" customWidth="1"/>
    <col min="5" max="5" width="17.7109375" style="0" customWidth="1"/>
    <col min="6" max="6" width="17.140625" style="0" customWidth="1"/>
    <col min="7" max="7" width="16.00390625" style="0" customWidth="1"/>
    <col min="8" max="8" width="12.7109375" style="1" customWidth="1"/>
    <col min="9" max="9" width="16.421875" style="1" customWidth="1"/>
  </cols>
  <sheetData>
    <row r="1" spans="1:2" s="1" customFormat="1" ht="12" customHeight="1">
      <c r="A1" s="537"/>
      <c r="B1" s="537"/>
    </row>
    <row r="2" spans="1:5" s="1" customFormat="1" ht="12" customHeight="1">
      <c r="A2" s="537"/>
      <c r="B2" s="537"/>
      <c r="E2" s="77"/>
    </row>
    <row r="3" spans="1:2" s="1" customFormat="1" ht="12" customHeight="1">
      <c r="A3" s="537"/>
      <c r="B3" s="537"/>
    </row>
    <row r="4" spans="1:2" s="1" customFormat="1" ht="12" customHeight="1">
      <c r="A4" s="537"/>
      <c r="B4" s="537"/>
    </row>
    <row r="5" spans="1:2" s="1" customFormat="1" ht="12" customHeight="1">
      <c r="A5" s="537"/>
      <c r="B5" s="537"/>
    </row>
    <row r="6" spans="1:2" s="1" customFormat="1" ht="12" customHeight="1">
      <c r="A6" s="537"/>
      <c r="B6" s="537"/>
    </row>
    <row r="7" spans="1:2" s="1" customFormat="1" ht="12" customHeight="1">
      <c r="A7" s="537"/>
      <c r="B7" s="537"/>
    </row>
    <row r="8" spans="1:3" s="1" customFormat="1" ht="12" customHeight="1">
      <c r="A8" s="540"/>
      <c r="B8" s="537"/>
      <c r="C8" s="6"/>
    </row>
    <row r="9" spans="1:3" s="1" customFormat="1" ht="12" customHeight="1">
      <c r="A9" s="107"/>
      <c r="B9" s="107"/>
      <c r="C9" s="6"/>
    </row>
    <row r="10" spans="1:3" s="1" customFormat="1" ht="23.25" customHeight="1" thickBot="1">
      <c r="A10" s="107"/>
      <c r="B10" s="107"/>
      <c r="C10" s="6"/>
    </row>
    <row r="11" spans="1:9" s="108" customFormat="1" ht="29.25" customHeight="1">
      <c r="A11" s="545" t="s">
        <v>1118</v>
      </c>
      <c r="B11" s="546"/>
      <c r="C11" s="546"/>
      <c r="D11" s="546"/>
      <c r="E11" s="546"/>
      <c r="F11" s="546"/>
      <c r="G11" s="546"/>
      <c r="H11" s="546"/>
      <c r="I11" s="547"/>
    </row>
    <row r="12" spans="1:9" s="108" customFormat="1" ht="29.25" customHeight="1" thickBot="1">
      <c r="A12" s="548" t="s">
        <v>842</v>
      </c>
      <c r="B12" s="549"/>
      <c r="C12" s="549"/>
      <c r="D12" s="549"/>
      <c r="E12" s="549"/>
      <c r="F12" s="549"/>
      <c r="G12" s="549"/>
      <c r="H12" s="549"/>
      <c r="I12" s="550"/>
    </row>
    <row r="13" spans="1:9" s="108" customFormat="1" ht="29.25" customHeight="1" thickBot="1">
      <c r="A13" s="109"/>
      <c r="B13" s="110"/>
      <c r="C13" s="110"/>
      <c r="D13" s="110"/>
      <c r="E13" s="110"/>
      <c r="F13" s="110"/>
      <c r="G13" s="110"/>
      <c r="H13" s="110"/>
      <c r="I13" s="110"/>
    </row>
    <row r="14" spans="1:9" s="1" customFormat="1" ht="48.75" thickBot="1" thickTop="1">
      <c r="A14" s="111" t="s">
        <v>369</v>
      </c>
      <c r="B14" s="112" t="s">
        <v>370</v>
      </c>
      <c r="C14" s="113" t="s">
        <v>371</v>
      </c>
      <c r="D14" s="113" t="s">
        <v>372</v>
      </c>
      <c r="E14" s="113" t="s">
        <v>111</v>
      </c>
      <c r="F14" s="113" t="s">
        <v>373</v>
      </c>
      <c r="G14" s="113" t="s">
        <v>1183</v>
      </c>
      <c r="H14" s="113" t="s">
        <v>9</v>
      </c>
      <c r="I14" s="113" t="s">
        <v>1184</v>
      </c>
    </row>
    <row r="15" spans="1:9" s="1" customFormat="1" ht="51" customHeight="1" thickBot="1" thickTop="1">
      <c r="A15" s="114" t="s">
        <v>374</v>
      </c>
      <c r="B15" s="115" t="s">
        <v>375</v>
      </c>
      <c r="C15" s="116">
        <v>0</v>
      </c>
      <c r="D15" s="116">
        <f>SUM('بيان تنفيد مصاريف ح, الخصوصية '!F14)</f>
        <v>25267476.29</v>
      </c>
      <c r="E15" s="116">
        <f>SUM('بيان تنفيد مصاريف ح, الخصوصية '!G14)</f>
        <v>24944300.54</v>
      </c>
      <c r="F15" s="116">
        <f>SUM('بيان تنفيد مصاريف ح, الخصوصية '!H14)</f>
        <v>19141449.19</v>
      </c>
      <c r="G15" s="117">
        <f>D15-F15</f>
        <v>6126027.099999998</v>
      </c>
      <c r="H15" s="117">
        <v>1000</v>
      </c>
      <c r="I15" s="117">
        <f>G15-H15</f>
        <v>6125027.099999998</v>
      </c>
    </row>
    <row r="16" spans="1:9" s="1" customFormat="1" ht="20.25" hidden="1" thickBot="1" thickTop="1">
      <c r="A16" s="118"/>
      <c r="B16" s="119"/>
      <c r="C16" s="120"/>
      <c r="D16" s="120"/>
      <c r="E16" s="120"/>
      <c r="F16" s="120"/>
      <c r="G16" s="117">
        <f>D16-F16</f>
        <v>0</v>
      </c>
      <c r="H16" s="117"/>
      <c r="I16" s="117">
        <f>G16-H16</f>
        <v>0</v>
      </c>
    </row>
    <row r="17" spans="1:9" s="1" customFormat="1" ht="54.75" customHeight="1" hidden="1" thickBot="1">
      <c r="A17" s="121"/>
      <c r="B17" s="122"/>
      <c r="C17" s="123"/>
      <c r="D17" s="123"/>
      <c r="E17" s="123"/>
      <c r="F17" s="123"/>
      <c r="G17" s="117">
        <f>D17-F17</f>
        <v>0</v>
      </c>
      <c r="H17" s="117"/>
      <c r="I17" s="117">
        <f>G17-H17</f>
        <v>0</v>
      </c>
    </row>
    <row r="18" spans="1:9" s="1" customFormat="1" ht="39" customHeight="1" thickBot="1" thickTop="1">
      <c r="A18" s="541" t="s">
        <v>376</v>
      </c>
      <c r="B18" s="344" t="s">
        <v>377</v>
      </c>
      <c r="C18" s="345">
        <v>0</v>
      </c>
      <c r="D18" s="345">
        <f>SUM('بيان تنفيد مصاريف ح, الخصوصية '!F16)</f>
        <v>12660000</v>
      </c>
      <c r="E18" s="345">
        <f>SUM('بيان تنفيد مصاريف ح, الخصوصية '!G16)</f>
        <v>12540000</v>
      </c>
      <c r="F18" s="345">
        <f>SUM('بيان تنفيد مصاريف ح, الخصوصية '!H16)</f>
        <v>12540000</v>
      </c>
      <c r="G18" s="345">
        <f>D18-F18</f>
        <v>120000</v>
      </c>
      <c r="H18" s="345">
        <v>0</v>
      </c>
      <c r="I18" s="346">
        <f>G18-H18</f>
        <v>120000</v>
      </c>
    </row>
    <row r="19" spans="1:9" s="1" customFormat="1" ht="39" customHeight="1" thickBot="1">
      <c r="A19" s="542"/>
      <c r="B19" s="347" t="s">
        <v>378</v>
      </c>
      <c r="C19" s="348">
        <v>0</v>
      </c>
      <c r="D19" s="348">
        <f>SUM('بيان تنفيد مصاريف ح, الخصوصية '!F17)</f>
        <v>52400</v>
      </c>
      <c r="E19" s="348">
        <f>SUM('بيان تنفيد مصاريف ح, الخصوصية '!G17)</f>
        <v>52000</v>
      </c>
      <c r="F19" s="348">
        <f>SUM('بيان تنفيد مصاريف ح, الخصوصية '!H17)</f>
        <v>52000</v>
      </c>
      <c r="G19" s="348">
        <f>D19-F19</f>
        <v>400</v>
      </c>
      <c r="H19" s="348">
        <v>0</v>
      </c>
      <c r="I19" s="349">
        <f>G19-H19</f>
        <v>400</v>
      </c>
    </row>
    <row r="20" spans="1:9" s="1" customFormat="1" ht="38.25" customHeight="1" thickTop="1">
      <c r="A20" s="543" t="s">
        <v>379</v>
      </c>
      <c r="B20" s="544"/>
      <c r="C20" s="124">
        <f aca="true" t="shared" si="0" ref="C20:I20">C18+C19</f>
        <v>0</v>
      </c>
      <c r="D20" s="125">
        <f t="shared" si="0"/>
        <v>12712400</v>
      </c>
      <c r="E20" s="124">
        <f t="shared" si="0"/>
        <v>12592000</v>
      </c>
      <c r="F20" s="125">
        <f t="shared" si="0"/>
        <v>12592000</v>
      </c>
      <c r="G20" s="126">
        <f t="shared" si="0"/>
        <v>120400</v>
      </c>
      <c r="H20" s="126">
        <f t="shared" si="0"/>
        <v>0</v>
      </c>
      <c r="I20" s="126">
        <f t="shared" si="0"/>
        <v>120400</v>
      </c>
    </row>
    <row r="21" spans="1:9" s="1" customFormat="1" ht="38.25" customHeight="1" thickBot="1">
      <c r="A21" s="538" t="s">
        <v>92</v>
      </c>
      <c r="B21" s="539"/>
      <c r="C21" s="127">
        <f aca="true" t="shared" si="1" ref="C21:I21">C20+C15</f>
        <v>0</v>
      </c>
      <c r="D21" s="128">
        <f t="shared" si="1"/>
        <v>37979876.29</v>
      </c>
      <c r="E21" s="127">
        <f t="shared" si="1"/>
        <v>37536300.54</v>
      </c>
      <c r="F21" s="127">
        <f t="shared" si="1"/>
        <v>31733449.19</v>
      </c>
      <c r="G21" s="129">
        <f t="shared" si="1"/>
        <v>6246427.099999998</v>
      </c>
      <c r="H21" s="129">
        <f t="shared" si="1"/>
        <v>1000</v>
      </c>
      <c r="I21" s="129">
        <f t="shared" si="1"/>
        <v>6245427.099999998</v>
      </c>
    </row>
    <row r="22" spans="1:2" s="1" customFormat="1" ht="15.75" thickTop="1">
      <c r="A22" s="136"/>
      <c r="B22" s="6"/>
    </row>
    <row r="23" spans="2:8" s="1" customFormat="1" ht="15.75">
      <c r="B23" s="410" t="s">
        <v>846</v>
      </c>
      <c r="C23" s="410"/>
      <c r="G23" s="410" t="s">
        <v>846</v>
      </c>
      <c r="H23" s="410"/>
    </row>
    <row r="24" spans="2:8" s="1" customFormat="1" ht="15.75">
      <c r="B24" s="63" t="s">
        <v>101</v>
      </c>
      <c r="C24" s="63"/>
      <c r="G24" s="410" t="s">
        <v>380</v>
      </c>
      <c r="H24" s="410"/>
    </row>
    <row r="25" s="1" customFormat="1" ht="15"/>
  </sheetData>
  <sheetProtection/>
  <mergeCells count="16">
    <mergeCell ref="A21:B21"/>
    <mergeCell ref="B23:C23"/>
    <mergeCell ref="G23:H23"/>
    <mergeCell ref="G24:H24"/>
    <mergeCell ref="A7:B7"/>
    <mergeCell ref="A8:B8"/>
    <mergeCell ref="A18:A19"/>
    <mergeCell ref="A20:B20"/>
    <mergeCell ref="A11:I11"/>
    <mergeCell ref="A12:I12"/>
    <mergeCell ref="A1:B1"/>
    <mergeCell ref="A2:B2"/>
    <mergeCell ref="A3:B3"/>
    <mergeCell ref="A4:B4"/>
    <mergeCell ref="A5:B5"/>
    <mergeCell ref="A6:B6"/>
  </mergeCells>
  <printOptions/>
  <pageMargins left="0.16" right="0.16" top="0.22" bottom="0.75" header="0.22" footer="0.3"/>
  <pageSetup horizontalDpi="600" verticalDpi="6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/>
  </sheetPr>
  <dimension ref="A1:M44"/>
  <sheetViews>
    <sheetView rightToLeft="1" zoomScalePageLayoutView="0" workbookViewId="0" topLeftCell="A1">
      <selection activeCell="H15" sqref="H15"/>
    </sheetView>
  </sheetViews>
  <sheetFormatPr defaultColWidth="11.421875" defaultRowHeight="15"/>
  <cols>
    <col min="1" max="1" width="18.140625" style="0" customWidth="1"/>
    <col min="2" max="2" width="26.00390625" style="0" customWidth="1"/>
    <col min="3" max="3" width="15.28125" style="0" customWidth="1"/>
    <col min="4" max="4" width="12.8515625" style="0" customWidth="1"/>
    <col min="5" max="5" width="17.7109375" style="0" customWidth="1"/>
    <col min="6" max="6" width="14.7109375" style="0" customWidth="1"/>
    <col min="7" max="7" width="14.8515625" style="0" customWidth="1"/>
    <col min="8" max="8" width="17.7109375" style="0" customWidth="1"/>
    <col min="9" max="9" width="14.8515625" style="1" customWidth="1"/>
    <col min="11" max="11" width="17.7109375" style="1" customWidth="1"/>
    <col min="13" max="13" width="17.7109375" style="1" customWidth="1"/>
  </cols>
  <sheetData>
    <row r="1" spans="1:6" s="1" customFormat="1" ht="15.75" customHeight="1">
      <c r="A1" s="552"/>
      <c r="B1" s="552"/>
      <c r="F1" s="95"/>
    </row>
    <row r="2" spans="1:13" s="1" customFormat="1" ht="12" customHeight="1">
      <c r="A2" s="551"/>
      <c r="B2" s="551"/>
      <c r="C2" s="25"/>
      <c r="D2" s="25"/>
      <c r="E2" s="25"/>
      <c r="F2" s="96"/>
      <c r="G2" s="25"/>
      <c r="H2" s="25"/>
      <c r="I2" s="25"/>
      <c r="K2" s="25"/>
      <c r="M2" s="25"/>
    </row>
    <row r="3" spans="1:13" s="1" customFormat="1" ht="12" customHeight="1">
      <c r="A3" s="551"/>
      <c r="B3" s="551"/>
      <c r="C3" s="25"/>
      <c r="D3" s="25"/>
      <c r="E3" s="25"/>
      <c r="F3" s="96"/>
      <c r="G3" s="25"/>
      <c r="H3" s="25"/>
      <c r="I3" s="25"/>
      <c r="K3" s="25"/>
      <c r="M3" s="25"/>
    </row>
    <row r="4" spans="1:13" s="1" customFormat="1" ht="12" customHeight="1">
      <c r="A4" s="551"/>
      <c r="B4" s="551"/>
      <c r="C4" s="25"/>
      <c r="D4" s="25"/>
      <c r="E4" s="25"/>
      <c r="F4" s="96"/>
      <c r="G4" s="25"/>
      <c r="H4" s="25"/>
      <c r="I4" s="25"/>
      <c r="K4" s="25"/>
      <c r="M4" s="25"/>
    </row>
    <row r="5" spans="1:13" s="1" customFormat="1" ht="12" customHeight="1">
      <c r="A5" s="551"/>
      <c r="B5" s="551"/>
      <c r="C5" s="25"/>
      <c r="D5" s="25"/>
      <c r="E5" s="25"/>
      <c r="F5" s="351"/>
      <c r="G5" s="25"/>
      <c r="H5" s="25"/>
      <c r="I5" s="25"/>
      <c r="K5" s="25"/>
      <c r="M5" s="25"/>
    </row>
    <row r="6" spans="1:13" s="1" customFormat="1" ht="12" customHeight="1">
      <c r="A6" s="551"/>
      <c r="B6" s="551"/>
      <c r="C6" s="25"/>
      <c r="D6" s="25"/>
      <c r="E6" s="25"/>
      <c r="F6" s="96"/>
      <c r="G6" s="25"/>
      <c r="H6" s="25"/>
      <c r="K6" s="25"/>
      <c r="M6" s="25"/>
    </row>
    <row r="7" spans="1:13" s="1" customFormat="1" ht="12" customHeight="1">
      <c r="A7" s="551"/>
      <c r="B7" s="551"/>
      <c r="C7" s="25"/>
      <c r="D7" s="25"/>
      <c r="E7" s="25"/>
      <c r="F7" s="96"/>
      <c r="G7" s="25"/>
      <c r="H7" s="25"/>
      <c r="K7" s="25"/>
      <c r="M7" s="25"/>
    </row>
    <row r="8" spans="1:13" s="1" customFormat="1" ht="12" customHeight="1">
      <c r="A8" s="64"/>
      <c r="B8" s="97"/>
      <c r="C8" s="25"/>
      <c r="D8" s="25"/>
      <c r="E8" s="25"/>
      <c r="F8" s="96"/>
      <c r="G8" s="25"/>
      <c r="H8" s="25"/>
      <c r="K8" s="25"/>
      <c r="M8" s="25"/>
    </row>
    <row r="9" spans="1:13" s="1" customFormat="1" ht="24.75" customHeight="1" thickBot="1">
      <c r="A9" s="64"/>
      <c r="B9" s="97"/>
      <c r="C9" s="25"/>
      <c r="D9" s="25"/>
      <c r="E9" s="25"/>
      <c r="F9" s="96"/>
      <c r="G9" s="25"/>
      <c r="H9" s="25"/>
      <c r="K9" s="25"/>
      <c r="M9" s="25"/>
    </row>
    <row r="10" spans="1:13" s="1" customFormat="1" ht="24.75" customHeight="1">
      <c r="A10" s="98"/>
      <c r="B10" s="600" t="s">
        <v>1121</v>
      </c>
      <c r="C10" s="601"/>
      <c r="D10" s="601"/>
      <c r="E10" s="601"/>
      <c r="F10" s="601"/>
      <c r="G10" s="601"/>
      <c r="H10" s="602"/>
      <c r="K10" s="25"/>
      <c r="M10" s="25"/>
    </row>
    <row r="11" spans="1:13" s="1" customFormat="1" ht="30.75" customHeight="1" thickBot="1">
      <c r="A11" s="98"/>
      <c r="B11" s="603" t="s">
        <v>598</v>
      </c>
      <c r="C11" s="604"/>
      <c r="D11" s="604"/>
      <c r="E11" s="604"/>
      <c r="F11" s="604"/>
      <c r="G11" s="604"/>
      <c r="H11" s="605"/>
      <c r="K11" s="25"/>
      <c r="M11" s="25"/>
    </row>
    <row r="12" spans="1:13" s="1" customFormat="1" ht="15.75" thickBot="1">
      <c r="A12" s="25"/>
      <c r="B12" s="25"/>
      <c r="C12" s="25"/>
      <c r="D12" s="25"/>
      <c r="E12" s="25"/>
      <c r="F12" s="96"/>
      <c r="G12" s="25"/>
      <c r="H12" s="25"/>
      <c r="I12" s="25"/>
      <c r="K12" s="25"/>
      <c r="M12" s="25"/>
    </row>
    <row r="13" spans="1:13" s="1" customFormat="1" ht="15">
      <c r="A13" s="561" t="s">
        <v>345</v>
      </c>
      <c r="B13" s="563" t="s">
        <v>346</v>
      </c>
      <c r="C13" s="563" t="s">
        <v>347</v>
      </c>
      <c r="D13" s="563" t="s">
        <v>348</v>
      </c>
      <c r="E13" s="579" t="s">
        <v>349</v>
      </c>
      <c r="F13" s="571" t="s">
        <v>350</v>
      </c>
      <c r="G13" s="572"/>
      <c r="H13" s="577" t="s">
        <v>351</v>
      </c>
      <c r="I13" s="577" t="s">
        <v>1181</v>
      </c>
      <c r="K13" s="577" t="s">
        <v>1120</v>
      </c>
      <c r="M13" s="577" t="s">
        <v>1120</v>
      </c>
    </row>
    <row r="14" spans="1:13" s="1" customFormat="1" ht="15.75" thickBot="1">
      <c r="A14" s="562"/>
      <c r="B14" s="564"/>
      <c r="C14" s="564"/>
      <c r="D14" s="564"/>
      <c r="E14" s="580"/>
      <c r="F14" s="99" t="s">
        <v>352</v>
      </c>
      <c r="G14" s="100" t="s">
        <v>353</v>
      </c>
      <c r="H14" s="578"/>
      <c r="I14" s="578"/>
      <c r="K14" s="578"/>
      <c r="M14" s="578"/>
    </row>
    <row r="15" spans="1:13" s="1" customFormat="1" ht="30" customHeight="1" thickBot="1">
      <c r="A15" s="554" t="s">
        <v>354</v>
      </c>
      <c r="B15" s="584" t="s">
        <v>355</v>
      </c>
      <c r="C15" s="554" t="s">
        <v>356</v>
      </c>
      <c r="D15" s="587" t="s">
        <v>357</v>
      </c>
      <c r="E15" s="338">
        <v>25800000</v>
      </c>
      <c r="F15" s="105">
        <v>2358444.2</v>
      </c>
      <c r="G15" s="105">
        <v>564366.5</v>
      </c>
      <c r="H15" s="105">
        <f aca="true" t="shared" si="0" ref="H15:H27">E15-K15</f>
        <v>5356666.219999999</v>
      </c>
      <c r="I15" s="606">
        <v>13030.81</v>
      </c>
      <c r="K15" s="101">
        <v>20443333.78</v>
      </c>
      <c r="M15" s="101">
        <f aca="true" t="shared" si="1" ref="M15:M27">E15-H15</f>
        <v>20443333.78</v>
      </c>
    </row>
    <row r="16" spans="1:13" s="1" customFormat="1" ht="30" customHeight="1" thickBot="1">
      <c r="A16" s="554"/>
      <c r="B16" s="585"/>
      <c r="C16" s="554"/>
      <c r="D16" s="587"/>
      <c r="E16" s="339">
        <v>34000000</v>
      </c>
      <c r="F16" s="105">
        <v>2716172.58</v>
      </c>
      <c r="G16" s="105">
        <v>1135593.45</v>
      </c>
      <c r="H16" s="105">
        <f t="shared" si="0"/>
        <v>13153908.100000001</v>
      </c>
      <c r="I16" s="607"/>
      <c r="K16" s="101">
        <v>20846091.9</v>
      </c>
      <c r="M16" s="101">
        <f t="shared" si="1"/>
        <v>20846091.9</v>
      </c>
    </row>
    <row r="17" spans="1:13" s="1" customFormat="1" ht="30" customHeight="1" thickBot="1">
      <c r="A17" s="554"/>
      <c r="B17" s="585"/>
      <c r="C17" s="554"/>
      <c r="D17" s="587"/>
      <c r="E17" s="338">
        <v>11700000</v>
      </c>
      <c r="F17" s="105">
        <v>935891.86</v>
      </c>
      <c r="G17" s="105">
        <v>406077.74</v>
      </c>
      <c r="H17" s="105">
        <f t="shared" si="0"/>
        <v>5018327.23</v>
      </c>
      <c r="I17" s="607"/>
      <c r="K17" s="101">
        <v>6681672.77</v>
      </c>
      <c r="M17" s="101">
        <f t="shared" si="1"/>
        <v>6681672.77</v>
      </c>
    </row>
    <row r="18" spans="1:13" s="1" customFormat="1" ht="30" customHeight="1" thickBot="1">
      <c r="A18" s="554"/>
      <c r="B18" s="585"/>
      <c r="C18" s="554"/>
      <c r="D18" s="587"/>
      <c r="E18" s="338">
        <v>3900000</v>
      </c>
      <c r="F18" s="105">
        <v>307385.9</v>
      </c>
      <c r="G18" s="105">
        <v>139937.3</v>
      </c>
      <c r="H18" s="105">
        <f t="shared" si="0"/>
        <v>1692861.42</v>
      </c>
      <c r="I18" s="607"/>
      <c r="K18" s="101">
        <v>2207138.58</v>
      </c>
      <c r="M18" s="101">
        <f t="shared" si="1"/>
        <v>2207138.58</v>
      </c>
    </row>
    <row r="19" spans="1:13" s="1" customFormat="1" ht="30" customHeight="1" thickBot="1">
      <c r="A19" s="554"/>
      <c r="B19" s="585"/>
      <c r="C19" s="554"/>
      <c r="D19" s="587"/>
      <c r="E19" s="338">
        <v>5550000</v>
      </c>
      <c r="F19" s="105">
        <v>415172.94</v>
      </c>
      <c r="G19" s="105">
        <v>221402.38</v>
      </c>
      <c r="H19" s="105">
        <f t="shared" si="0"/>
        <v>2789841.25</v>
      </c>
      <c r="I19" s="607"/>
      <c r="K19" s="101">
        <v>2760158.75</v>
      </c>
      <c r="M19" s="101">
        <f t="shared" si="1"/>
        <v>2760158.75</v>
      </c>
    </row>
    <row r="20" spans="1:13" s="1" customFormat="1" ht="30" customHeight="1" thickBot="1">
      <c r="A20" s="554"/>
      <c r="B20" s="585"/>
      <c r="C20" s="554"/>
      <c r="D20" s="587"/>
      <c r="E20" s="338">
        <v>1720000</v>
      </c>
      <c r="F20" s="105">
        <v>118473.06</v>
      </c>
      <c r="G20" s="105">
        <v>78807.94</v>
      </c>
      <c r="H20" s="105">
        <f t="shared" si="0"/>
        <v>988846.63</v>
      </c>
      <c r="I20" s="607"/>
      <c r="K20" s="101">
        <v>731153.37</v>
      </c>
      <c r="M20" s="101">
        <f t="shared" si="1"/>
        <v>731153.37</v>
      </c>
    </row>
    <row r="21" spans="1:13" s="1" customFormat="1" ht="30" customHeight="1" thickBot="1">
      <c r="A21" s="555"/>
      <c r="B21" s="586"/>
      <c r="C21" s="555"/>
      <c r="D21" s="588"/>
      <c r="E21" s="338">
        <v>262000</v>
      </c>
      <c r="F21" s="105">
        <v>14552.73</v>
      </c>
      <c r="G21" s="105">
        <v>14990.43</v>
      </c>
      <c r="H21" s="105">
        <f t="shared" si="0"/>
        <v>199718.7</v>
      </c>
      <c r="I21" s="607"/>
      <c r="K21" s="101">
        <v>62281.3</v>
      </c>
      <c r="M21" s="101">
        <f t="shared" si="1"/>
        <v>62281.29999999999</v>
      </c>
    </row>
    <row r="22" spans="1:13" s="1" customFormat="1" ht="30" customHeight="1" thickBot="1">
      <c r="A22" s="553" t="s">
        <v>358</v>
      </c>
      <c r="B22" s="553" t="s">
        <v>359</v>
      </c>
      <c r="C22" s="556" t="s">
        <v>356</v>
      </c>
      <c r="D22" s="559" t="s">
        <v>360</v>
      </c>
      <c r="E22" s="338">
        <v>5800000</v>
      </c>
      <c r="F22" s="105">
        <v>460910.52</v>
      </c>
      <c r="G22" s="105">
        <v>196155.45</v>
      </c>
      <c r="H22" s="105">
        <f t="shared" si="0"/>
        <v>2252817.93</v>
      </c>
      <c r="I22" s="606">
        <v>0</v>
      </c>
      <c r="K22" s="101">
        <v>3547182.07</v>
      </c>
      <c r="M22" s="101">
        <f t="shared" si="1"/>
        <v>3547182.07</v>
      </c>
    </row>
    <row r="23" spans="1:13" s="1" customFormat="1" ht="30" customHeight="1" thickBot="1">
      <c r="A23" s="554"/>
      <c r="B23" s="554"/>
      <c r="C23" s="557"/>
      <c r="D23" s="559"/>
      <c r="E23" s="338">
        <v>1510000</v>
      </c>
      <c r="F23" s="105">
        <v>120373.86</v>
      </c>
      <c r="G23" s="105">
        <v>50689.87</v>
      </c>
      <c r="H23" s="105">
        <f t="shared" si="0"/>
        <v>577250.35</v>
      </c>
      <c r="I23" s="607"/>
      <c r="K23" s="101">
        <v>932749.65</v>
      </c>
      <c r="M23" s="101">
        <f t="shared" si="1"/>
        <v>932749.65</v>
      </c>
    </row>
    <row r="24" spans="1:13" s="1" customFormat="1" ht="30" customHeight="1" thickBot="1">
      <c r="A24" s="554"/>
      <c r="B24" s="554"/>
      <c r="C24" s="557"/>
      <c r="D24" s="559"/>
      <c r="E24" s="338">
        <v>640000</v>
      </c>
      <c r="F24" s="105">
        <v>47812.59</v>
      </c>
      <c r="G24" s="105">
        <v>24691.24</v>
      </c>
      <c r="H24" s="105">
        <f t="shared" si="0"/>
        <v>301278.93</v>
      </c>
      <c r="I24" s="607"/>
      <c r="K24" s="101">
        <v>338721.07</v>
      </c>
      <c r="M24" s="101">
        <f t="shared" si="1"/>
        <v>338721.07</v>
      </c>
    </row>
    <row r="25" spans="1:13" s="1" customFormat="1" ht="30" customHeight="1" thickBot="1">
      <c r="A25" s="555"/>
      <c r="B25" s="555"/>
      <c r="C25" s="558"/>
      <c r="D25" s="560"/>
      <c r="E25" s="338">
        <v>650000</v>
      </c>
      <c r="F25" s="105">
        <v>48204.98</v>
      </c>
      <c r="G25" s="105">
        <v>26348.89</v>
      </c>
      <c r="H25" s="105">
        <f t="shared" si="0"/>
        <v>328423.01</v>
      </c>
      <c r="I25" s="607"/>
      <c r="K25" s="101">
        <v>321576.99</v>
      </c>
      <c r="M25" s="101">
        <f t="shared" si="1"/>
        <v>321576.99</v>
      </c>
    </row>
    <row r="26" spans="1:13" s="1" customFormat="1" ht="30" customHeight="1" thickBot="1">
      <c r="A26" s="569" t="s">
        <v>361</v>
      </c>
      <c r="B26" s="553" t="s">
        <v>362</v>
      </c>
      <c r="C26" s="553" t="s">
        <v>356</v>
      </c>
      <c r="D26" s="581" t="s">
        <v>363</v>
      </c>
      <c r="E26" s="338">
        <v>4970000</v>
      </c>
      <c r="F26" s="340">
        <v>599027.17</v>
      </c>
      <c r="G26" s="340">
        <v>40260.62</v>
      </c>
      <c r="H26" s="105">
        <f t="shared" si="0"/>
        <v>0</v>
      </c>
      <c r="I26" s="608">
        <v>0</v>
      </c>
      <c r="K26" s="101">
        <v>4970000</v>
      </c>
      <c r="M26" s="101">
        <f t="shared" si="1"/>
        <v>4970000</v>
      </c>
    </row>
    <row r="27" spans="1:13" s="1" customFormat="1" ht="30" customHeight="1" thickBot="1">
      <c r="A27" s="570"/>
      <c r="B27" s="555"/>
      <c r="C27" s="555"/>
      <c r="D27" s="582"/>
      <c r="E27" s="338">
        <v>550000</v>
      </c>
      <c r="F27" s="340">
        <v>71028.49</v>
      </c>
      <c r="G27" s="340">
        <v>8824.59</v>
      </c>
      <c r="H27" s="105">
        <f t="shared" si="0"/>
        <v>62012.17999999999</v>
      </c>
      <c r="I27" s="609"/>
      <c r="K27" s="101">
        <v>487987.82</v>
      </c>
      <c r="M27" s="101">
        <f t="shared" si="1"/>
        <v>487987.82</v>
      </c>
    </row>
    <row r="28" spans="1:13" s="1" customFormat="1" ht="15">
      <c r="A28" s="561" t="s">
        <v>345</v>
      </c>
      <c r="B28" s="563" t="s">
        <v>346</v>
      </c>
      <c r="C28" s="563" t="s">
        <v>347</v>
      </c>
      <c r="D28" s="563" t="s">
        <v>348</v>
      </c>
      <c r="E28" s="563" t="s">
        <v>349</v>
      </c>
      <c r="F28" s="571" t="s">
        <v>350</v>
      </c>
      <c r="G28" s="572"/>
      <c r="H28" s="566" t="s">
        <v>364</v>
      </c>
      <c r="I28" s="577" t="s">
        <v>1181</v>
      </c>
      <c r="K28" s="566"/>
      <c r="M28" s="566"/>
    </row>
    <row r="29" spans="1:13" s="1" customFormat="1" ht="21" customHeight="1" thickBot="1">
      <c r="A29" s="573"/>
      <c r="B29" s="574"/>
      <c r="C29" s="574"/>
      <c r="D29" s="574"/>
      <c r="E29" s="564"/>
      <c r="F29" s="99" t="s">
        <v>352</v>
      </c>
      <c r="G29" s="100" t="s">
        <v>353</v>
      </c>
      <c r="H29" s="567"/>
      <c r="I29" s="578"/>
      <c r="K29" s="567"/>
      <c r="M29" s="567"/>
    </row>
    <row r="30" spans="1:13" s="1" customFormat="1" ht="30" customHeight="1" thickBot="1">
      <c r="A30" s="553" t="s">
        <v>365</v>
      </c>
      <c r="B30" s="553" t="s">
        <v>366</v>
      </c>
      <c r="C30" s="556" t="s">
        <v>356</v>
      </c>
      <c r="D30" s="565" t="s">
        <v>360</v>
      </c>
      <c r="E30" s="103">
        <v>10950000</v>
      </c>
      <c r="F30" s="104">
        <v>677304.81</v>
      </c>
      <c r="G30" s="104">
        <v>557418.83</v>
      </c>
      <c r="H30" s="105">
        <f aca="true" t="shared" si="2" ref="H30:H40">E30-K30</f>
        <v>7154911.49</v>
      </c>
      <c r="I30" s="597">
        <v>0</v>
      </c>
      <c r="K30" s="102">
        <v>3795088.51</v>
      </c>
      <c r="M30" s="102">
        <f aca="true" t="shared" si="3" ref="M30:M40">E30-H30</f>
        <v>3795088.51</v>
      </c>
    </row>
    <row r="31" spans="1:13" s="1" customFormat="1" ht="30" customHeight="1" thickBot="1">
      <c r="A31" s="554"/>
      <c r="B31" s="568"/>
      <c r="C31" s="557"/>
      <c r="D31" s="565"/>
      <c r="E31" s="103">
        <v>5375000</v>
      </c>
      <c r="F31" s="104">
        <v>317649.38</v>
      </c>
      <c r="G31" s="104">
        <v>288436.43</v>
      </c>
      <c r="H31" s="105">
        <f t="shared" si="2"/>
        <v>3805226.96</v>
      </c>
      <c r="I31" s="598"/>
      <c r="K31" s="102">
        <v>1569773.04</v>
      </c>
      <c r="M31" s="102">
        <f t="shared" si="3"/>
        <v>1569773.04</v>
      </c>
    </row>
    <row r="32" spans="1:13" s="1" customFormat="1" ht="30" customHeight="1" thickBot="1">
      <c r="A32" s="554"/>
      <c r="B32" s="568"/>
      <c r="C32" s="557"/>
      <c r="D32" s="565"/>
      <c r="E32" s="103">
        <v>7475000</v>
      </c>
      <c r="F32" s="104">
        <v>431491.28</v>
      </c>
      <c r="G32" s="104">
        <v>411391.17</v>
      </c>
      <c r="H32" s="105">
        <f t="shared" si="2"/>
        <v>5322231.59</v>
      </c>
      <c r="I32" s="598"/>
      <c r="K32" s="102">
        <v>2152768.41</v>
      </c>
      <c r="M32" s="102">
        <f t="shared" si="3"/>
        <v>2152768.41</v>
      </c>
    </row>
    <row r="33" spans="1:13" s="1" customFormat="1" ht="30" customHeight="1" thickBot="1">
      <c r="A33" s="554"/>
      <c r="B33" s="568"/>
      <c r="C33" s="557"/>
      <c r="D33" s="565"/>
      <c r="E33" s="103">
        <v>2500000</v>
      </c>
      <c r="F33" s="104">
        <v>136906.33</v>
      </c>
      <c r="G33" s="104">
        <v>144993.71</v>
      </c>
      <c r="H33" s="105">
        <f t="shared" si="2"/>
        <v>1913053.83</v>
      </c>
      <c r="I33" s="599"/>
      <c r="K33" s="102">
        <v>586946.17</v>
      </c>
      <c r="M33" s="102">
        <f t="shared" si="3"/>
        <v>586946.1699999999</v>
      </c>
    </row>
    <row r="34" spans="1:13" s="1" customFormat="1" ht="32.25" customHeight="1" thickBot="1">
      <c r="A34" s="575" t="s">
        <v>367</v>
      </c>
      <c r="B34" s="575" t="s">
        <v>368</v>
      </c>
      <c r="C34" s="575" t="s">
        <v>356</v>
      </c>
      <c r="D34" s="594" t="s">
        <v>360</v>
      </c>
      <c r="E34" s="103">
        <v>8000000</v>
      </c>
      <c r="F34" s="104">
        <v>385078.31</v>
      </c>
      <c r="G34" s="104">
        <v>441316.92</v>
      </c>
      <c r="H34" s="105">
        <f t="shared" si="2"/>
        <v>6909416.32</v>
      </c>
      <c r="I34" s="597">
        <v>2471.22</v>
      </c>
      <c r="K34" s="102">
        <v>1090583.68</v>
      </c>
      <c r="M34" s="102">
        <f t="shared" si="3"/>
        <v>1090583.6799999997</v>
      </c>
    </row>
    <row r="35" spans="1:13" s="1" customFormat="1" ht="32.25" customHeight="1" thickBot="1">
      <c r="A35" s="583"/>
      <c r="B35" s="583"/>
      <c r="C35" s="583"/>
      <c r="D35" s="595"/>
      <c r="E35" s="103">
        <v>4470000</v>
      </c>
      <c r="F35" s="104">
        <v>208753.68</v>
      </c>
      <c r="G35" s="104">
        <v>239180.83</v>
      </c>
      <c r="H35" s="105">
        <f t="shared" si="2"/>
        <v>4063095.41</v>
      </c>
      <c r="I35" s="598"/>
      <c r="K35" s="102">
        <v>406904.59</v>
      </c>
      <c r="M35" s="102">
        <f t="shared" si="3"/>
        <v>406904.58999999985</v>
      </c>
    </row>
    <row r="36" spans="1:13" s="1" customFormat="1" ht="32.25" customHeight="1" thickBot="1">
      <c r="A36" s="583"/>
      <c r="B36" s="583"/>
      <c r="C36" s="583"/>
      <c r="D36" s="595"/>
      <c r="E36" s="103">
        <v>6600000</v>
      </c>
      <c r="F36" s="104">
        <v>308226.91</v>
      </c>
      <c r="G36" s="104">
        <v>353152.9</v>
      </c>
      <c r="H36" s="105">
        <f t="shared" si="2"/>
        <v>5999201.28</v>
      </c>
      <c r="I36" s="598"/>
      <c r="K36" s="102">
        <v>600798.72</v>
      </c>
      <c r="M36" s="102">
        <f t="shared" si="3"/>
        <v>600798.7199999997</v>
      </c>
    </row>
    <row r="37" spans="1:13" s="1" customFormat="1" ht="32.25" customHeight="1" thickBot="1">
      <c r="A37" s="583"/>
      <c r="B37" s="583"/>
      <c r="C37" s="583"/>
      <c r="D37" s="595"/>
      <c r="E37" s="103">
        <v>2445000</v>
      </c>
      <c r="F37" s="104">
        <v>108294.21</v>
      </c>
      <c r="G37" s="104">
        <v>199639.34</v>
      </c>
      <c r="H37" s="105">
        <f t="shared" si="2"/>
        <v>2336705.79</v>
      </c>
      <c r="I37" s="598"/>
      <c r="K37" s="102">
        <v>108294.21</v>
      </c>
      <c r="M37" s="102">
        <f t="shared" si="3"/>
        <v>108294.20999999996</v>
      </c>
    </row>
    <row r="38" spans="1:13" s="1" customFormat="1" ht="32.25" customHeight="1" thickBot="1">
      <c r="A38" s="576"/>
      <c r="B38" s="576"/>
      <c r="C38" s="576"/>
      <c r="D38" s="596"/>
      <c r="E38" s="103">
        <v>3380000</v>
      </c>
      <c r="F38" s="104">
        <v>0</v>
      </c>
      <c r="G38" s="104">
        <v>0</v>
      </c>
      <c r="H38" s="105">
        <f t="shared" si="2"/>
        <v>3380000</v>
      </c>
      <c r="I38" s="599"/>
      <c r="K38" s="102"/>
      <c r="M38" s="102">
        <f t="shared" si="3"/>
        <v>0</v>
      </c>
    </row>
    <row r="39" spans="1:13" s="1" customFormat="1" ht="30.75" customHeight="1" thickBot="1">
      <c r="A39" s="575" t="s">
        <v>850</v>
      </c>
      <c r="B39" s="575" t="s">
        <v>368</v>
      </c>
      <c r="C39" s="575" t="s">
        <v>356</v>
      </c>
      <c r="D39" s="594" t="s">
        <v>360</v>
      </c>
      <c r="E39" s="103">
        <v>10330000</v>
      </c>
      <c r="F39" s="104">
        <v>461366.54</v>
      </c>
      <c r="G39" s="104">
        <v>567013.7</v>
      </c>
      <c r="H39" s="105">
        <f t="shared" si="2"/>
        <v>9868633.46</v>
      </c>
      <c r="I39" s="597">
        <v>0</v>
      </c>
      <c r="K39" s="102">
        <v>461366.54</v>
      </c>
      <c r="M39" s="102">
        <f t="shared" si="3"/>
        <v>461366.5399999991</v>
      </c>
    </row>
    <row r="40" spans="1:13" s="1" customFormat="1" ht="30.75" customHeight="1" thickBot="1">
      <c r="A40" s="576"/>
      <c r="B40" s="576"/>
      <c r="C40" s="576"/>
      <c r="D40" s="596"/>
      <c r="E40" s="103">
        <v>7880000</v>
      </c>
      <c r="F40" s="104">
        <v>0</v>
      </c>
      <c r="G40" s="104">
        <v>0</v>
      </c>
      <c r="H40" s="105">
        <f t="shared" si="2"/>
        <v>7880000</v>
      </c>
      <c r="I40" s="599"/>
      <c r="K40" s="102"/>
      <c r="M40" s="102">
        <f t="shared" si="3"/>
        <v>0</v>
      </c>
    </row>
    <row r="41" spans="1:13" s="1" customFormat="1" ht="36.75" customHeight="1" thickBot="1">
      <c r="A41" s="591" t="s">
        <v>344</v>
      </c>
      <c r="B41" s="592"/>
      <c r="C41" s="592"/>
      <c r="D41" s="593"/>
      <c r="E41" s="106">
        <f>SUM(E15:E40)</f>
        <v>166457000</v>
      </c>
      <c r="F41" s="106">
        <f>SUM(F15:F40)</f>
        <v>11248522.330000002</v>
      </c>
      <c r="G41" s="106">
        <f>SUM(G15:G40)</f>
        <v>6110690.230000001</v>
      </c>
      <c r="H41" s="106">
        <f>SUM(H15:H40)</f>
        <v>91354428.08000001</v>
      </c>
      <c r="I41" s="106">
        <f>SUM(I15:I40)</f>
        <v>15502.029999999999</v>
      </c>
      <c r="K41" s="337"/>
      <c r="M41" s="337"/>
    </row>
    <row r="42" spans="1:6" s="1" customFormat="1" ht="24" customHeight="1">
      <c r="A42" s="6"/>
      <c r="F42" s="95"/>
    </row>
    <row r="43" spans="2:9" s="1" customFormat="1" ht="15">
      <c r="B43" s="589" t="s">
        <v>1036</v>
      </c>
      <c r="C43" s="589"/>
      <c r="G43" s="259" t="s">
        <v>1036</v>
      </c>
      <c r="H43" s="259"/>
      <c r="I43" s="259"/>
    </row>
    <row r="44" spans="2:9" s="1" customFormat="1" ht="15">
      <c r="B44" s="589" t="s">
        <v>101</v>
      </c>
      <c r="C44" s="589"/>
      <c r="G44" s="590" t="s">
        <v>120</v>
      </c>
      <c r="H44" s="590"/>
      <c r="I44" s="336"/>
    </row>
  </sheetData>
  <sheetProtection/>
  <mergeCells count="63">
    <mergeCell ref="D28:D29"/>
    <mergeCell ref="C28:C29"/>
    <mergeCell ref="F13:G13"/>
    <mergeCell ref="B10:H10"/>
    <mergeCell ref="B11:H11"/>
    <mergeCell ref="I13:I14"/>
    <mergeCell ref="I15:I21"/>
    <mergeCell ref="I22:I25"/>
    <mergeCell ref="I26:I27"/>
    <mergeCell ref="I30:I33"/>
    <mergeCell ref="I34:I38"/>
    <mergeCell ref="I39:I40"/>
    <mergeCell ref="K28:K29"/>
    <mergeCell ref="K13:K14"/>
    <mergeCell ref="M13:M14"/>
    <mergeCell ref="M28:M29"/>
    <mergeCell ref="I28:I29"/>
    <mergeCell ref="B44:C44"/>
    <mergeCell ref="G44:H44"/>
    <mergeCell ref="A41:D41"/>
    <mergeCell ref="B43:C43"/>
    <mergeCell ref="D34:D38"/>
    <mergeCell ref="C34:C38"/>
    <mergeCell ref="B39:B40"/>
    <mergeCell ref="A39:A40"/>
    <mergeCell ref="A34:A38"/>
    <mergeCell ref="D39:D40"/>
    <mergeCell ref="C39:C40"/>
    <mergeCell ref="H13:H14"/>
    <mergeCell ref="E13:E14"/>
    <mergeCell ref="B26:B27"/>
    <mergeCell ref="C26:C27"/>
    <mergeCell ref="D26:D27"/>
    <mergeCell ref="B34:B38"/>
    <mergeCell ref="B15:B21"/>
    <mergeCell ref="C15:C21"/>
    <mergeCell ref="D15:D21"/>
    <mergeCell ref="D30:D33"/>
    <mergeCell ref="H28:H29"/>
    <mergeCell ref="A30:A33"/>
    <mergeCell ref="B30:B33"/>
    <mergeCell ref="C30:C33"/>
    <mergeCell ref="A26:A27"/>
    <mergeCell ref="F28:G28"/>
    <mergeCell ref="E28:E29"/>
    <mergeCell ref="A28:A29"/>
    <mergeCell ref="B28:B29"/>
    <mergeCell ref="A22:A25"/>
    <mergeCell ref="B22:B25"/>
    <mergeCell ref="C22:C25"/>
    <mergeCell ref="D22:D25"/>
    <mergeCell ref="A13:A14"/>
    <mergeCell ref="B13:B14"/>
    <mergeCell ref="C13:C14"/>
    <mergeCell ref="D13:D14"/>
    <mergeCell ref="A15:A21"/>
    <mergeCell ref="A7:B7"/>
    <mergeCell ref="A1:B1"/>
    <mergeCell ref="A2:B2"/>
    <mergeCell ref="A3:B3"/>
    <mergeCell ref="A4:B4"/>
    <mergeCell ref="A5:B5"/>
    <mergeCell ref="A6:B6"/>
  </mergeCells>
  <printOptions/>
  <pageMargins left="0.16" right="0.18" top="0.22" bottom="0.16" header="0.22" footer="0.21"/>
  <pageSetup horizontalDpi="600" verticalDpi="600" orientation="landscape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N366"/>
  <sheetViews>
    <sheetView rightToLeft="1" zoomScale="130" zoomScaleNormal="130" zoomScalePageLayoutView="0" workbookViewId="0" topLeftCell="A1">
      <selection activeCell="D5" sqref="D5"/>
    </sheetView>
  </sheetViews>
  <sheetFormatPr defaultColWidth="11.421875" defaultRowHeight="15"/>
  <cols>
    <col min="1" max="1" width="13.8515625" style="142" customWidth="1"/>
    <col min="2" max="2" width="36.140625" style="151" customWidth="1"/>
    <col min="3" max="3" width="35.28125" style="151" customWidth="1"/>
    <col min="4" max="5" width="12.57421875" style="182" customWidth="1"/>
    <col min="6" max="6" width="18.8515625" style="151" customWidth="1"/>
    <col min="7" max="7" width="8.421875" style="151" customWidth="1"/>
    <col min="8" max="8" width="6.140625" style="151" customWidth="1"/>
  </cols>
  <sheetData>
    <row r="1" spans="1:14" ht="12" customHeight="1">
      <c r="A1" s="618"/>
      <c r="B1" s="618"/>
      <c r="D1" s="181"/>
      <c r="E1" s="181"/>
      <c r="N1" s="77"/>
    </row>
    <row r="2" spans="1:14" ht="12" customHeight="1">
      <c r="A2" s="618"/>
      <c r="B2" s="618"/>
      <c r="N2" s="77"/>
    </row>
    <row r="3" spans="1:2" ht="12" customHeight="1">
      <c r="A3" s="618"/>
      <c r="B3" s="618"/>
    </row>
    <row r="4" spans="1:2" ht="12" customHeight="1">
      <c r="A4" s="618"/>
      <c r="B4" s="618"/>
    </row>
    <row r="5" spans="1:4" ht="12" customHeight="1">
      <c r="A5" s="618"/>
      <c r="B5" s="618"/>
      <c r="D5" s="352"/>
    </row>
    <row r="6" spans="1:2" ht="12" customHeight="1">
      <c r="A6" s="618"/>
      <c r="B6" s="618"/>
    </row>
    <row r="7" spans="1:2" ht="12" customHeight="1">
      <c r="A7" s="618"/>
      <c r="B7" s="618"/>
    </row>
    <row r="8" ht="15.75" thickBot="1"/>
    <row r="9" spans="1:8" ht="15" customHeight="1">
      <c r="A9" s="619" t="s">
        <v>1124</v>
      </c>
      <c r="B9" s="620"/>
      <c r="C9" s="620"/>
      <c r="D9" s="620"/>
      <c r="E9" s="620"/>
      <c r="F9" s="620"/>
      <c r="G9" s="620"/>
      <c r="H9" s="621"/>
    </row>
    <row r="10" spans="1:8" ht="15.75" customHeight="1" thickBot="1">
      <c r="A10" s="622"/>
      <c r="B10" s="623"/>
      <c r="C10" s="623"/>
      <c r="D10" s="623"/>
      <c r="E10" s="623"/>
      <c r="F10" s="623"/>
      <c r="G10" s="623"/>
      <c r="H10" s="624"/>
    </row>
    <row r="11" spans="1:8" ht="16.5" thickBot="1">
      <c r="A11" s="625" t="s">
        <v>599</v>
      </c>
      <c r="B11" s="626"/>
      <c r="C11" s="626"/>
      <c r="D11" s="626"/>
      <c r="E11" s="626"/>
      <c r="F11" s="626"/>
      <c r="G11" s="626"/>
      <c r="H11" s="627"/>
    </row>
    <row r="12" ht="15.75" thickBot="1">
      <c r="A12" s="183"/>
    </row>
    <row r="13" spans="1:8" s="25" customFormat="1" ht="25.5" customHeight="1" thickBot="1">
      <c r="A13" s="211" t="s">
        <v>121</v>
      </c>
      <c r="B13" s="211" t="s">
        <v>381</v>
      </c>
      <c r="C13" s="211" t="s">
        <v>382</v>
      </c>
      <c r="D13" s="212" t="s">
        <v>1123</v>
      </c>
      <c r="E13" s="212" t="s">
        <v>383</v>
      </c>
      <c r="F13" s="213" t="s">
        <v>384</v>
      </c>
      <c r="G13" s="401" t="s">
        <v>385</v>
      </c>
      <c r="H13" s="401"/>
    </row>
    <row r="14" spans="1:8" s="1" customFormat="1" ht="27.75" customHeight="1" thickBot="1">
      <c r="A14" s="612" t="s">
        <v>998</v>
      </c>
      <c r="B14" s="613"/>
      <c r="C14" s="613"/>
      <c r="D14" s="613"/>
      <c r="E14" s="613"/>
      <c r="F14" s="613"/>
      <c r="G14" s="613"/>
      <c r="H14" s="614"/>
    </row>
    <row r="15" spans="1:8" s="1" customFormat="1" ht="19.5" customHeight="1" thickBot="1">
      <c r="A15" s="207" t="s">
        <v>997</v>
      </c>
      <c r="B15" s="198" t="s">
        <v>601</v>
      </c>
      <c r="C15" s="198" t="s">
        <v>386</v>
      </c>
      <c r="D15" s="199">
        <v>850000</v>
      </c>
      <c r="E15" s="199">
        <v>0</v>
      </c>
      <c r="F15" s="200" t="s">
        <v>387</v>
      </c>
      <c r="G15" s="630" t="s">
        <v>388</v>
      </c>
      <c r="H15" s="631"/>
    </row>
    <row r="16" spans="1:8" s="1" customFormat="1" ht="15" customHeight="1">
      <c r="A16" s="638" t="s">
        <v>1022</v>
      </c>
      <c r="B16" s="184" t="s">
        <v>426</v>
      </c>
      <c r="C16" s="203" t="s">
        <v>427</v>
      </c>
      <c r="D16" s="185">
        <v>5000</v>
      </c>
      <c r="E16" s="185">
        <v>0</v>
      </c>
      <c r="F16" s="186" t="s">
        <v>387</v>
      </c>
      <c r="G16" s="610" t="s">
        <v>393</v>
      </c>
      <c r="H16" s="611"/>
    </row>
    <row r="17" spans="1:8" s="1" customFormat="1" ht="15" customHeight="1">
      <c r="A17" s="639"/>
      <c r="B17" s="184" t="s">
        <v>1125</v>
      </c>
      <c r="C17" s="190" t="s">
        <v>1126</v>
      </c>
      <c r="D17" s="185">
        <v>5000</v>
      </c>
      <c r="E17" s="185">
        <v>0</v>
      </c>
      <c r="F17" s="186" t="s">
        <v>387</v>
      </c>
      <c r="G17" s="610" t="s">
        <v>393</v>
      </c>
      <c r="H17" s="611"/>
    </row>
    <row r="18" spans="1:8" s="1" customFormat="1" ht="15" customHeight="1">
      <c r="A18" s="639"/>
      <c r="B18" s="184" t="s">
        <v>1127</v>
      </c>
      <c r="C18" s="190" t="s">
        <v>553</v>
      </c>
      <c r="D18" s="185">
        <v>600000</v>
      </c>
      <c r="E18" s="185">
        <v>0</v>
      </c>
      <c r="F18" s="322" t="s">
        <v>554</v>
      </c>
      <c r="G18" s="610" t="s">
        <v>555</v>
      </c>
      <c r="H18" s="611"/>
    </row>
    <row r="19" spans="1:8" s="1" customFormat="1" ht="15" customHeight="1">
      <c r="A19" s="639"/>
      <c r="B19" s="184" t="s">
        <v>565</v>
      </c>
      <c r="C19" s="190" t="s">
        <v>566</v>
      </c>
      <c r="D19" s="185">
        <v>100000</v>
      </c>
      <c r="E19" s="185">
        <v>0</v>
      </c>
      <c r="F19" s="322" t="s">
        <v>567</v>
      </c>
      <c r="G19" s="610" t="s">
        <v>555</v>
      </c>
      <c r="H19" s="611"/>
    </row>
    <row r="20" spans="1:8" s="1" customFormat="1" ht="15" customHeight="1">
      <c r="A20" s="639"/>
      <c r="B20" s="184" t="s">
        <v>1025</v>
      </c>
      <c r="C20" s="190" t="s">
        <v>568</v>
      </c>
      <c r="D20" s="185">
        <v>100000</v>
      </c>
      <c r="E20" s="185">
        <v>0</v>
      </c>
      <c r="F20" s="322" t="s">
        <v>569</v>
      </c>
      <c r="G20" s="610" t="s">
        <v>555</v>
      </c>
      <c r="H20" s="611"/>
    </row>
    <row r="21" spans="1:8" s="1" customFormat="1" ht="15" customHeight="1">
      <c r="A21" s="639"/>
      <c r="B21" s="184" t="s">
        <v>389</v>
      </c>
      <c r="C21" s="190" t="s">
        <v>390</v>
      </c>
      <c r="D21" s="185">
        <v>0</v>
      </c>
      <c r="E21" s="185">
        <v>20000</v>
      </c>
      <c r="F21" s="186" t="s">
        <v>387</v>
      </c>
      <c r="G21" s="610" t="s">
        <v>388</v>
      </c>
      <c r="H21" s="611"/>
    </row>
    <row r="22" spans="1:8" s="1" customFormat="1" ht="21.75" customHeight="1">
      <c r="A22" s="639"/>
      <c r="B22" s="184" t="s">
        <v>398</v>
      </c>
      <c r="C22" s="190" t="s">
        <v>399</v>
      </c>
      <c r="D22" s="185">
        <v>0</v>
      </c>
      <c r="E22" s="185">
        <v>20000</v>
      </c>
      <c r="F22" s="186" t="s">
        <v>387</v>
      </c>
      <c r="G22" s="610" t="s">
        <v>388</v>
      </c>
      <c r="H22" s="611"/>
    </row>
    <row r="23" spans="1:8" s="1" customFormat="1" ht="15" customHeight="1">
      <c r="A23" s="639"/>
      <c r="B23" s="184" t="s">
        <v>402</v>
      </c>
      <c r="C23" s="190" t="s">
        <v>403</v>
      </c>
      <c r="D23" s="185">
        <v>0</v>
      </c>
      <c r="E23" s="185">
        <v>20000</v>
      </c>
      <c r="F23" s="186" t="s">
        <v>387</v>
      </c>
      <c r="G23" s="610" t="s">
        <v>388</v>
      </c>
      <c r="H23" s="611"/>
    </row>
    <row r="24" spans="1:8" s="1" customFormat="1" ht="15" customHeight="1">
      <c r="A24" s="639"/>
      <c r="B24" s="184" t="s">
        <v>463</v>
      </c>
      <c r="C24" s="190" t="s">
        <v>464</v>
      </c>
      <c r="D24" s="185">
        <v>0</v>
      </c>
      <c r="E24" s="185">
        <v>20000</v>
      </c>
      <c r="F24" s="186" t="s">
        <v>387</v>
      </c>
      <c r="G24" s="610" t="s">
        <v>388</v>
      </c>
      <c r="H24" s="611"/>
    </row>
    <row r="25" spans="1:8" s="1" customFormat="1" ht="15" customHeight="1">
      <c r="A25" s="639"/>
      <c r="B25" s="184" t="s">
        <v>451</v>
      </c>
      <c r="C25" s="190" t="s">
        <v>452</v>
      </c>
      <c r="D25" s="185">
        <v>0</v>
      </c>
      <c r="E25" s="185">
        <v>20000</v>
      </c>
      <c r="F25" s="186" t="s">
        <v>387</v>
      </c>
      <c r="G25" s="610" t="s">
        <v>388</v>
      </c>
      <c r="H25" s="611"/>
    </row>
    <row r="26" spans="1:8" s="1" customFormat="1" ht="15" customHeight="1">
      <c r="A26" s="639"/>
      <c r="B26" s="184" t="s">
        <v>461</v>
      </c>
      <c r="C26" s="190" t="s">
        <v>462</v>
      </c>
      <c r="D26" s="185">
        <v>0</v>
      </c>
      <c r="E26" s="185">
        <v>20000</v>
      </c>
      <c r="F26" s="186" t="s">
        <v>387</v>
      </c>
      <c r="G26" s="610" t="s">
        <v>388</v>
      </c>
      <c r="H26" s="611"/>
    </row>
    <row r="27" spans="1:8" s="1" customFormat="1" ht="15" customHeight="1">
      <c r="A27" s="639"/>
      <c r="B27" s="184" t="s">
        <v>459</v>
      </c>
      <c r="C27" s="190" t="s">
        <v>460</v>
      </c>
      <c r="D27" s="185">
        <v>0</v>
      </c>
      <c r="E27" s="185">
        <v>20000</v>
      </c>
      <c r="F27" s="186" t="s">
        <v>387</v>
      </c>
      <c r="G27" s="610" t="s">
        <v>388</v>
      </c>
      <c r="H27" s="611"/>
    </row>
    <row r="28" spans="1:8" s="1" customFormat="1" ht="15" customHeight="1">
      <c r="A28" s="639"/>
      <c r="B28" s="184" t="s">
        <v>881</v>
      </c>
      <c r="C28" s="190" t="s">
        <v>990</v>
      </c>
      <c r="D28" s="185">
        <v>0</v>
      </c>
      <c r="E28" s="185">
        <v>20000</v>
      </c>
      <c r="F28" s="186" t="s">
        <v>387</v>
      </c>
      <c r="G28" s="610" t="s">
        <v>388</v>
      </c>
      <c r="H28" s="611"/>
    </row>
    <row r="29" spans="1:8" s="1" customFormat="1" ht="15" customHeight="1">
      <c r="A29" s="639"/>
      <c r="B29" s="184" t="s">
        <v>457</v>
      </c>
      <c r="C29" s="190" t="s">
        <v>458</v>
      </c>
      <c r="D29" s="185">
        <v>0</v>
      </c>
      <c r="E29" s="185">
        <v>20000</v>
      </c>
      <c r="F29" s="186" t="s">
        <v>387</v>
      </c>
      <c r="G29" s="610" t="s">
        <v>388</v>
      </c>
      <c r="H29" s="611"/>
    </row>
    <row r="30" spans="1:8" s="1" customFormat="1" ht="15" customHeight="1">
      <c r="A30" s="639"/>
      <c r="B30" s="184" t="s">
        <v>455</v>
      </c>
      <c r="C30" s="190" t="s">
        <v>432</v>
      </c>
      <c r="D30" s="185">
        <v>0</v>
      </c>
      <c r="E30" s="185">
        <v>20000</v>
      </c>
      <c r="F30" s="186" t="s">
        <v>387</v>
      </c>
      <c r="G30" s="610" t="s">
        <v>388</v>
      </c>
      <c r="H30" s="611"/>
    </row>
    <row r="31" spans="1:8" s="1" customFormat="1" ht="15" customHeight="1">
      <c r="A31" s="639"/>
      <c r="B31" s="184" t="s">
        <v>903</v>
      </c>
      <c r="C31" s="190" t="s">
        <v>415</v>
      </c>
      <c r="D31" s="185">
        <v>0</v>
      </c>
      <c r="E31" s="185">
        <v>20000</v>
      </c>
      <c r="F31" s="186" t="s">
        <v>387</v>
      </c>
      <c r="G31" s="610" t="s">
        <v>388</v>
      </c>
      <c r="H31" s="611"/>
    </row>
    <row r="32" spans="1:8" s="1" customFormat="1" ht="15" customHeight="1">
      <c r="A32" s="639"/>
      <c r="B32" s="184" t="s">
        <v>394</v>
      </c>
      <c r="C32" s="190" t="s">
        <v>395</v>
      </c>
      <c r="D32" s="185">
        <v>0</v>
      </c>
      <c r="E32" s="185">
        <v>20000</v>
      </c>
      <c r="F32" s="186" t="s">
        <v>387</v>
      </c>
      <c r="G32" s="610" t="s">
        <v>388</v>
      </c>
      <c r="H32" s="611"/>
    </row>
    <row r="33" spans="1:8" s="1" customFormat="1" ht="15" customHeight="1">
      <c r="A33" s="639"/>
      <c r="B33" s="184" t="s">
        <v>406</v>
      </c>
      <c r="C33" s="190" t="s">
        <v>407</v>
      </c>
      <c r="D33" s="185">
        <v>0</v>
      </c>
      <c r="E33" s="185">
        <v>20000</v>
      </c>
      <c r="F33" s="186" t="s">
        <v>387</v>
      </c>
      <c r="G33" s="610" t="s">
        <v>388</v>
      </c>
      <c r="H33" s="611"/>
    </row>
    <row r="34" spans="1:8" s="1" customFormat="1" ht="15" customHeight="1">
      <c r="A34" s="639"/>
      <c r="B34" s="189" t="s">
        <v>899</v>
      </c>
      <c r="C34" s="190" t="s">
        <v>937</v>
      </c>
      <c r="D34" s="185">
        <v>0</v>
      </c>
      <c r="E34" s="185">
        <v>20000</v>
      </c>
      <c r="F34" s="186" t="s">
        <v>387</v>
      </c>
      <c r="G34" s="610" t="s">
        <v>388</v>
      </c>
      <c r="H34" s="611"/>
    </row>
    <row r="35" spans="1:8" s="1" customFormat="1" ht="15" customHeight="1">
      <c r="A35" s="639"/>
      <c r="B35" s="184" t="s">
        <v>429</v>
      </c>
      <c r="C35" s="190" t="s">
        <v>430</v>
      </c>
      <c r="D35" s="185">
        <v>0</v>
      </c>
      <c r="E35" s="185">
        <v>20000</v>
      </c>
      <c r="F35" s="186" t="s">
        <v>387</v>
      </c>
      <c r="G35" s="610" t="s">
        <v>388</v>
      </c>
      <c r="H35" s="611"/>
    </row>
    <row r="36" spans="1:8" s="1" customFormat="1" ht="15" customHeight="1">
      <c r="A36" s="639"/>
      <c r="B36" s="184" t="s">
        <v>391</v>
      </c>
      <c r="C36" s="190" t="s">
        <v>392</v>
      </c>
      <c r="D36" s="185">
        <v>0</v>
      </c>
      <c r="E36" s="185">
        <v>20000</v>
      </c>
      <c r="F36" s="186" t="s">
        <v>387</v>
      </c>
      <c r="G36" s="610" t="s">
        <v>388</v>
      </c>
      <c r="H36" s="611"/>
    </row>
    <row r="37" spans="1:8" s="1" customFormat="1" ht="15" customHeight="1" thickBot="1">
      <c r="A37" s="639"/>
      <c r="B37" s="184" t="s">
        <v>420</v>
      </c>
      <c r="C37" s="190" t="s">
        <v>421</v>
      </c>
      <c r="D37" s="185">
        <v>0</v>
      </c>
      <c r="E37" s="185">
        <v>15000</v>
      </c>
      <c r="F37" s="186" t="s">
        <v>387</v>
      </c>
      <c r="G37" s="610" t="s">
        <v>388</v>
      </c>
      <c r="H37" s="611"/>
    </row>
    <row r="38" spans="1:8" s="25" customFormat="1" ht="25.5" customHeight="1" thickBot="1">
      <c r="A38" s="211" t="s">
        <v>121</v>
      </c>
      <c r="B38" s="211" t="s">
        <v>381</v>
      </c>
      <c r="C38" s="211" t="s">
        <v>382</v>
      </c>
      <c r="D38" s="212" t="s">
        <v>1123</v>
      </c>
      <c r="E38" s="212" t="s">
        <v>383</v>
      </c>
      <c r="F38" s="213" t="s">
        <v>384</v>
      </c>
      <c r="G38" s="401" t="s">
        <v>385</v>
      </c>
      <c r="H38" s="401"/>
    </row>
    <row r="39" spans="1:8" s="1" customFormat="1" ht="15" customHeight="1">
      <c r="A39" s="638" t="s">
        <v>1022</v>
      </c>
      <c r="B39" s="204" t="s">
        <v>474</v>
      </c>
      <c r="C39" s="190" t="s">
        <v>475</v>
      </c>
      <c r="D39" s="185">
        <v>0</v>
      </c>
      <c r="E39" s="185">
        <v>15000</v>
      </c>
      <c r="F39" s="186" t="s">
        <v>387</v>
      </c>
      <c r="G39" s="610" t="s">
        <v>388</v>
      </c>
      <c r="H39" s="611"/>
    </row>
    <row r="40" spans="1:8" s="1" customFormat="1" ht="15" customHeight="1">
      <c r="A40" s="639"/>
      <c r="B40" s="184" t="s">
        <v>453</v>
      </c>
      <c r="C40" s="190" t="s">
        <v>454</v>
      </c>
      <c r="D40" s="185">
        <v>0</v>
      </c>
      <c r="E40" s="185">
        <v>15000</v>
      </c>
      <c r="F40" s="186" t="s">
        <v>387</v>
      </c>
      <c r="G40" s="610" t="s">
        <v>388</v>
      </c>
      <c r="H40" s="611"/>
    </row>
    <row r="41" spans="1:8" s="1" customFormat="1" ht="15" customHeight="1">
      <c r="A41" s="639"/>
      <c r="B41" s="184" t="s">
        <v>972</v>
      </c>
      <c r="C41" s="190" t="s">
        <v>973</v>
      </c>
      <c r="D41" s="185">
        <v>0</v>
      </c>
      <c r="E41" s="185">
        <v>15000</v>
      </c>
      <c r="F41" s="186" t="s">
        <v>387</v>
      </c>
      <c r="G41" s="610" t="s">
        <v>388</v>
      </c>
      <c r="H41" s="611"/>
    </row>
    <row r="42" spans="1:8" s="1" customFormat="1" ht="15" customHeight="1">
      <c r="A42" s="639"/>
      <c r="B42" s="184" t="s">
        <v>408</v>
      </c>
      <c r="C42" s="190" t="s">
        <v>409</v>
      </c>
      <c r="D42" s="185">
        <v>0</v>
      </c>
      <c r="E42" s="185">
        <v>15000</v>
      </c>
      <c r="F42" s="186" t="s">
        <v>387</v>
      </c>
      <c r="G42" s="610" t="s">
        <v>388</v>
      </c>
      <c r="H42" s="611"/>
    </row>
    <row r="43" spans="1:8" s="1" customFormat="1" ht="15" customHeight="1">
      <c r="A43" s="639"/>
      <c r="B43" s="184" t="s">
        <v>410</v>
      </c>
      <c r="C43" s="190" t="s">
        <v>411</v>
      </c>
      <c r="D43" s="185">
        <v>0</v>
      </c>
      <c r="E43" s="185">
        <v>15000</v>
      </c>
      <c r="F43" s="186" t="s">
        <v>387</v>
      </c>
      <c r="G43" s="610" t="s">
        <v>388</v>
      </c>
      <c r="H43" s="611"/>
    </row>
    <row r="44" spans="1:8" s="25" customFormat="1" ht="25.5" customHeight="1">
      <c r="A44" s="639"/>
      <c r="B44" s="184" t="s">
        <v>489</v>
      </c>
      <c r="C44" s="190" t="s">
        <v>490</v>
      </c>
      <c r="D44" s="185">
        <v>0</v>
      </c>
      <c r="E44" s="185">
        <v>15000</v>
      </c>
      <c r="F44" s="186" t="s">
        <v>387</v>
      </c>
      <c r="G44" s="610" t="s">
        <v>388</v>
      </c>
      <c r="H44" s="611"/>
    </row>
    <row r="45" spans="1:8" s="1" customFormat="1" ht="15" customHeight="1">
      <c r="A45" s="639"/>
      <c r="B45" s="184" t="s">
        <v>437</v>
      </c>
      <c r="C45" s="190" t="s">
        <v>428</v>
      </c>
      <c r="D45" s="185">
        <v>0</v>
      </c>
      <c r="E45" s="185">
        <v>15000</v>
      </c>
      <c r="F45" s="186" t="s">
        <v>387</v>
      </c>
      <c r="G45" s="610" t="s">
        <v>388</v>
      </c>
      <c r="H45" s="611"/>
    </row>
    <row r="46" spans="1:8" s="1" customFormat="1" ht="15" customHeight="1">
      <c r="A46" s="639"/>
      <c r="B46" s="184" t="s">
        <v>424</v>
      </c>
      <c r="C46" s="190" t="s">
        <v>425</v>
      </c>
      <c r="D46" s="185">
        <v>0</v>
      </c>
      <c r="E46" s="185">
        <v>15000</v>
      </c>
      <c r="F46" s="186" t="s">
        <v>387</v>
      </c>
      <c r="G46" s="610" t="s">
        <v>388</v>
      </c>
      <c r="H46" s="611"/>
    </row>
    <row r="47" spans="1:8" s="1" customFormat="1" ht="15" customHeight="1">
      <c r="A47" s="639"/>
      <c r="B47" s="184" t="s">
        <v>902</v>
      </c>
      <c r="C47" s="203" t="s">
        <v>476</v>
      </c>
      <c r="D47" s="185">
        <v>0</v>
      </c>
      <c r="E47" s="185">
        <v>15000</v>
      </c>
      <c r="F47" s="186" t="s">
        <v>387</v>
      </c>
      <c r="G47" s="610" t="s">
        <v>388</v>
      </c>
      <c r="H47" s="611"/>
    </row>
    <row r="48" spans="1:8" s="1" customFormat="1" ht="15" customHeight="1">
      <c r="A48" s="639"/>
      <c r="B48" s="184" t="s">
        <v>435</v>
      </c>
      <c r="C48" s="190" t="s">
        <v>436</v>
      </c>
      <c r="D48" s="185">
        <v>0</v>
      </c>
      <c r="E48" s="185">
        <v>15000</v>
      </c>
      <c r="F48" s="186" t="s">
        <v>387</v>
      </c>
      <c r="G48" s="610" t="s">
        <v>388</v>
      </c>
      <c r="H48" s="611"/>
    </row>
    <row r="49" spans="1:8" s="1" customFormat="1" ht="15" customHeight="1">
      <c r="A49" s="639"/>
      <c r="B49" s="184" t="s">
        <v>999</v>
      </c>
      <c r="C49" s="190" t="s">
        <v>428</v>
      </c>
      <c r="D49" s="185">
        <v>0</v>
      </c>
      <c r="E49" s="185">
        <v>10000</v>
      </c>
      <c r="F49" s="186" t="s">
        <v>387</v>
      </c>
      <c r="G49" s="610" t="s">
        <v>388</v>
      </c>
      <c r="H49" s="611"/>
    </row>
    <row r="50" spans="1:8" s="1" customFormat="1" ht="15" customHeight="1">
      <c r="A50" s="639"/>
      <c r="B50" s="184" t="s">
        <v>483</v>
      </c>
      <c r="C50" s="190" t="s">
        <v>484</v>
      </c>
      <c r="D50" s="185">
        <v>0</v>
      </c>
      <c r="E50" s="185">
        <v>10000</v>
      </c>
      <c r="F50" s="186" t="s">
        <v>387</v>
      </c>
      <c r="G50" s="610" t="s">
        <v>388</v>
      </c>
      <c r="H50" s="611"/>
    </row>
    <row r="51" spans="1:8" s="1" customFormat="1" ht="15" customHeight="1">
      <c r="A51" s="639"/>
      <c r="B51" s="184" t="s">
        <v>472</v>
      </c>
      <c r="C51" s="190" t="s">
        <v>473</v>
      </c>
      <c r="D51" s="185">
        <v>0</v>
      </c>
      <c r="E51" s="185">
        <v>10000</v>
      </c>
      <c r="F51" s="186" t="s">
        <v>387</v>
      </c>
      <c r="G51" s="610" t="s">
        <v>388</v>
      </c>
      <c r="H51" s="611"/>
    </row>
    <row r="52" spans="1:8" s="1" customFormat="1" ht="15" customHeight="1">
      <c r="A52" s="639"/>
      <c r="B52" s="184" t="s">
        <v>469</v>
      </c>
      <c r="C52" s="190" t="s">
        <v>401</v>
      </c>
      <c r="D52" s="185">
        <v>0</v>
      </c>
      <c r="E52" s="185">
        <v>10000</v>
      </c>
      <c r="F52" s="186" t="s">
        <v>387</v>
      </c>
      <c r="G52" s="610" t="s">
        <v>388</v>
      </c>
      <c r="H52" s="611"/>
    </row>
    <row r="53" spans="1:8" s="1" customFormat="1" ht="15" customHeight="1">
      <c r="A53" s="639"/>
      <c r="B53" s="184" t="s">
        <v>414</v>
      </c>
      <c r="C53" s="190" t="s">
        <v>415</v>
      </c>
      <c r="D53" s="185">
        <v>0</v>
      </c>
      <c r="E53" s="185">
        <v>10000</v>
      </c>
      <c r="F53" s="186" t="s">
        <v>387</v>
      </c>
      <c r="G53" s="610" t="s">
        <v>388</v>
      </c>
      <c r="H53" s="611"/>
    </row>
    <row r="54" spans="1:8" s="1" customFormat="1" ht="15" customHeight="1">
      <c r="A54" s="639"/>
      <c r="B54" s="184" t="s">
        <v>470</v>
      </c>
      <c r="C54" s="190" t="s">
        <v>471</v>
      </c>
      <c r="D54" s="185">
        <v>0</v>
      </c>
      <c r="E54" s="185">
        <v>10000</v>
      </c>
      <c r="F54" s="186" t="s">
        <v>387</v>
      </c>
      <c r="G54" s="610" t="s">
        <v>388</v>
      </c>
      <c r="H54" s="611"/>
    </row>
    <row r="55" spans="1:8" s="1" customFormat="1" ht="15" customHeight="1">
      <c r="A55" s="639"/>
      <c r="B55" s="184" t="s">
        <v>433</v>
      </c>
      <c r="C55" s="190" t="s">
        <v>434</v>
      </c>
      <c r="D55" s="185">
        <v>0</v>
      </c>
      <c r="E55" s="185">
        <v>10000</v>
      </c>
      <c r="F55" s="186" t="s">
        <v>387</v>
      </c>
      <c r="G55" s="610" t="s">
        <v>388</v>
      </c>
      <c r="H55" s="611"/>
    </row>
    <row r="56" spans="1:8" s="1" customFormat="1" ht="15" customHeight="1">
      <c r="A56" s="639"/>
      <c r="B56" s="184" t="s">
        <v>442</v>
      </c>
      <c r="C56" s="190" t="s">
        <v>443</v>
      </c>
      <c r="D56" s="185">
        <v>0</v>
      </c>
      <c r="E56" s="185">
        <v>10000</v>
      </c>
      <c r="F56" s="186" t="s">
        <v>387</v>
      </c>
      <c r="G56" s="610" t="s">
        <v>388</v>
      </c>
      <c r="H56" s="611"/>
    </row>
    <row r="57" spans="1:8" s="1" customFormat="1" ht="15" customHeight="1">
      <c r="A57" s="639"/>
      <c r="B57" s="184" t="s">
        <v>418</v>
      </c>
      <c r="C57" s="190" t="s">
        <v>419</v>
      </c>
      <c r="D57" s="185">
        <v>0</v>
      </c>
      <c r="E57" s="185">
        <v>10000</v>
      </c>
      <c r="F57" s="186" t="s">
        <v>387</v>
      </c>
      <c r="G57" s="610" t="s">
        <v>388</v>
      </c>
      <c r="H57" s="611"/>
    </row>
    <row r="58" spans="1:8" s="1" customFormat="1" ht="15" customHeight="1">
      <c r="A58" s="639"/>
      <c r="B58" s="184" t="s">
        <v>431</v>
      </c>
      <c r="C58" s="190" t="s">
        <v>432</v>
      </c>
      <c r="D58" s="185">
        <v>0</v>
      </c>
      <c r="E58" s="185">
        <v>10000</v>
      </c>
      <c r="F58" s="186" t="s">
        <v>387</v>
      </c>
      <c r="G58" s="610" t="s">
        <v>388</v>
      </c>
      <c r="H58" s="611"/>
    </row>
    <row r="59" spans="1:8" s="1" customFormat="1" ht="15" customHeight="1">
      <c r="A59" s="639"/>
      <c r="B59" s="184" t="s">
        <v>885</v>
      </c>
      <c r="C59" s="190" t="s">
        <v>432</v>
      </c>
      <c r="D59" s="185">
        <v>0</v>
      </c>
      <c r="E59" s="185">
        <v>8000</v>
      </c>
      <c r="F59" s="186" t="s">
        <v>387</v>
      </c>
      <c r="G59" s="610" t="s">
        <v>388</v>
      </c>
      <c r="H59" s="611"/>
    </row>
    <row r="60" spans="1:8" s="1" customFormat="1" ht="15" customHeight="1">
      <c r="A60" s="639"/>
      <c r="B60" s="184" t="s">
        <v>491</v>
      </c>
      <c r="C60" s="190" t="s">
        <v>492</v>
      </c>
      <c r="D60" s="185">
        <v>0</v>
      </c>
      <c r="E60" s="185">
        <v>8000</v>
      </c>
      <c r="F60" s="186" t="s">
        <v>387</v>
      </c>
      <c r="G60" s="610" t="s">
        <v>388</v>
      </c>
      <c r="H60" s="611"/>
    </row>
    <row r="61" spans="1:8" s="1" customFormat="1" ht="15" customHeight="1">
      <c r="A61" s="639"/>
      <c r="B61" s="184" t="s">
        <v>493</v>
      </c>
      <c r="C61" s="203" t="s">
        <v>494</v>
      </c>
      <c r="D61" s="185">
        <v>0</v>
      </c>
      <c r="E61" s="185">
        <v>8000</v>
      </c>
      <c r="F61" s="186" t="s">
        <v>387</v>
      </c>
      <c r="G61" s="610" t="s">
        <v>388</v>
      </c>
      <c r="H61" s="611"/>
    </row>
    <row r="62" spans="1:8" s="1" customFormat="1" ht="15" customHeight="1">
      <c r="A62" s="639"/>
      <c r="B62" s="184" t="s">
        <v>505</v>
      </c>
      <c r="C62" s="190" t="s">
        <v>506</v>
      </c>
      <c r="D62" s="185">
        <v>0</v>
      </c>
      <c r="E62" s="185">
        <v>8000</v>
      </c>
      <c r="F62" s="186" t="s">
        <v>387</v>
      </c>
      <c r="G62" s="610" t="s">
        <v>388</v>
      </c>
      <c r="H62" s="611"/>
    </row>
    <row r="63" spans="1:8" s="1" customFormat="1" ht="15" customHeight="1">
      <c r="A63" s="639"/>
      <c r="B63" s="204" t="s">
        <v>894</v>
      </c>
      <c r="C63" s="190" t="s">
        <v>490</v>
      </c>
      <c r="D63" s="185">
        <v>0</v>
      </c>
      <c r="E63" s="185">
        <v>8000</v>
      </c>
      <c r="F63" s="186" t="s">
        <v>387</v>
      </c>
      <c r="G63" s="610" t="s">
        <v>388</v>
      </c>
      <c r="H63" s="611"/>
    </row>
    <row r="64" spans="1:8" s="1" customFormat="1" ht="15" customHeight="1">
      <c r="A64" s="639"/>
      <c r="B64" s="184" t="s">
        <v>976</v>
      </c>
      <c r="C64" s="190" t="s">
        <v>977</v>
      </c>
      <c r="D64" s="185">
        <v>0</v>
      </c>
      <c r="E64" s="185">
        <v>8000</v>
      </c>
      <c r="F64" s="186" t="s">
        <v>387</v>
      </c>
      <c r="G64" s="610" t="s">
        <v>388</v>
      </c>
      <c r="H64" s="611"/>
    </row>
    <row r="65" spans="1:8" s="1" customFormat="1" ht="15" customHeight="1">
      <c r="A65" s="639"/>
      <c r="B65" s="184" t="s">
        <v>487</v>
      </c>
      <c r="C65" s="190" t="s">
        <v>488</v>
      </c>
      <c r="D65" s="185">
        <v>0</v>
      </c>
      <c r="E65" s="185">
        <v>8000</v>
      </c>
      <c r="F65" s="186" t="s">
        <v>387</v>
      </c>
      <c r="G65" s="610" t="s">
        <v>388</v>
      </c>
      <c r="H65" s="611"/>
    </row>
    <row r="66" spans="1:8" s="1" customFormat="1" ht="15" customHeight="1">
      <c r="A66" s="639"/>
      <c r="B66" s="184" t="s">
        <v>980</v>
      </c>
      <c r="C66" s="190" t="s">
        <v>423</v>
      </c>
      <c r="D66" s="185">
        <v>0</v>
      </c>
      <c r="E66" s="185">
        <v>8000</v>
      </c>
      <c r="F66" s="186" t="s">
        <v>387</v>
      </c>
      <c r="G66" s="610" t="s">
        <v>388</v>
      </c>
      <c r="H66" s="611"/>
    </row>
    <row r="67" spans="1:8" s="1" customFormat="1" ht="15" customHeight="1">
      <c r="A67" s="639"/>
      <c r="B67" s="184" t="s">
        <v>447</v>
      </c>
      <c r="C67" s="190" t="s">
        <v>448</v>
      </c>
      <c r="D67" s="185">
        <v>0</v>
      </c>
      <c r="E67" s="185">
        <v>8000</v>
      </c>
      <c r="F67" s="186" t="s">
        <v>387</v>
      </c>
      <c r="G67" s="610" t="s">
        <v>388</v>
      </c>
      <c r="H67" s="611"/>
    </row>
    <row r="68" spans="1:8" s="1" customFormat="1" ht="15" customHeight="1">
      <c r="A68" s="639"/>
      <c r="B68" s="184" t="s">
        <v>856</v>
      </c>
      <c r="C68" s="190" t="s">
        <v>409</v>
      </c>
      <c r="D68" s="185">
        <v>0</v>
      </c>
      <c r="E68" s="185">
        <v>8000</v>
      </c>
      <c r="F68" s="186" t="s">
        <v>387</v>
      </c>
      <c r="G68" s="610" t="s">
        <v>388</v>
      </c>
      <c r="H68" s="611"/>
    </row>
    <row r="69" spans="1:8" s="1" customFormat="1" ht="15" customHeight="1">
      <c r="A69" s="639"/>
      <c r="B69" s="184" t="s">
        <v>438</v>
      </c>
      <c r="C69" s="190" t="s">
        <v>439</v>
      </c>
      <c r="D69" s="185">
        <v>0</v>
      </c>
      <c r="E69" s="185">
        <v>8000</v>
      </c>
      <c r="F69" s="186" t="s">
        <v>387</v>
      </c>
      <c r="G69" s="610" t="s">
        <v>388</v>
      </c>
      <c r="H69" s="611"/>
    </row>
    <row r="70" spans="1:8" s="1" customFormat="1" ht="15" customHeight="1">
      <c r="A70" s="639"/>
      <c r="B70" s="184" t="s">
        <v>404</v>
      </c>
      <c r="C70" s="190" t="s">
        <v>405</v>
      </c>
      <c r="D70" s="185">
        <v>0</v>
      </c>
      <c r="E70" s="185">
        <v>8000</v>
      </c>
      <c r="F70" s="186" t="s">
        <v>387</v>
      </c>
      <c r="G70" s="610" t="s">
        <v>388</v>
      </c>
      <c r="H70" s="611"/>
    </row>
    <row r="71" spans="1:8" s="1" customFormat="1" ht="15" customHeight="1">
      <c r="A71" s="639"/>
      <c r="B71" s="184" t="s">
        <v>422</v>
      </c>
      <c r="C71" s="190" t="s">
        <v>423</v>
      </c>
      <c r="D71" s="185">
        <v>0</v>
      </c>
      <c r="E71" s="185">
        <v>8000</v>
      </c>
      <c r="F71" s="186" t="s">
        <v>387</v>
      </c>
      <c r="G71" s="610" t="s">
        <v>388</v>
      </c>
      <c r="H71" s="611"/>
    </row>
    <row r="72" spans="1:8" s="1" customFormat="1" ht="15" customHeight="1">
      <c r="A72" s="639"/>
      <c r="B72" s="184" t="s">
        <v>854</v>
      </c>
      <c r="C72" s="190" t="s">
        <v>943</v>
      </c>
      <c r="D72" s="185">
        <v>0</v>
      </c>
      <c r="E72" s="185">
        <v>7000</v>
      </c>
      <c r="F72" s="186" t="s">
        <v>387</v>
      </c>
      <c r="G72" s="610" t="s">
        <v>388</v>
      </c>
      <c r="H72" s="611"/>
    </row>
    <row r="73" spans="1:8" s="1" customFormat="1" ht="15" customHeight="1">
      <c r="A73" s="639"/>
      <c r="B73" s="184" t="s">
        <v>1000</v>
      </c>
      <c r="C73" s="190" t="s">
        <v>943</v>
      </c>
      <c r="D73" s="185">
        <v>0</v>
      </c>
      <c r="E73" s="185">
        <v>7000</v>
      </c>
      <c r="F73" s="186" t="s">
        <v>387</v>
      </c>
      <c r="G73" s="610" t="s">
        <v>388</v>
      </c>
      <c r="H73" s="611"/>
    </row>
    <row r="74" spans="1:8" s="1" customFormat="1" ht="15" customHeight="1" thickBot="1">
      <c r="A74" s="640"/>
      <c r="B74" s="184" t="s">
        <v>1001</v>
      </c>
      <c r="C74" s="190" t="s">
        <v>947</v>
      </c>
      <c r="D74" s="185">
        <v>0</v>
      </c>
      <c r="E74" s="185">
        <v>7000</v>
      </c>
      <c r="F74" s="186" t="s">
        <v>387</v>
      </c>
      <c r="G74" s="610" t="s">
        <v>388</v>
      </c>
      <c r="H74" s="611"/>
    </row>
    <row r="75" spans="1:8" s="25" customFormat="1" ht="25.5" customHeight="1" thickBot="1">
      <c r="A75" s="211" t="s">
        <v>121</v>
      </c>
      <c r="B75" s="211" t="s">
        <v>381</v>
      </c>
      <c r="C75" s="211" t="s">
        <v>382</v>
      </c>
      <c r="D75" s="212" t="s">
        <v>1123</v>
      </c>
      <c r="E75" s="212" t="s">
        <v>383</v>
      </c>
      <c r="F75" s="213" t="s">
        <v>384</v>
      </c>
      <c r="G75" s="401" t="s">
        <v>385</v>
      </c>
      <c r="H75" s="401"/>
    </row>
    <row r="76" spans="1:8" s="1" customFormat="1" ht="15" customHeight="1">
      <c r="A76" s="638" t="s">
        <v>1022</v>
      </c>
      <c r="B76" s="184" t="s">
        <v>855</v>
      </c>
      <c r="C76" s="190" t="s">
        <v>428</v>
      </c>
      <c r="D76" s="185">
        <v>0</v>
      </c>
      <c r="E76" s="185">
        <v>7000</v>
      </c>
      <c r="F76" s="186" t="s">
        <v>387</v>
      </c>
      <c r="G76" s="610" t="s">
        <v>388</v>
      </c>
      <c r="H76" s="611"/>
    </row>
    <row r="77" spans="1:8" s="1" customFormat="1" ht="15" customHeight="1">
      <c r="A77" s="639"/>
      <c r="B77" s="184" t="s">
        <v>1002</v>
      </c>
      <c r="C77" s="190" t="s">
        <v>943</v>
      </c>
      <c r="D77" s="185">
        <v>0</v>
      </c>
      <c r="E77" s="185">
        <v>7000</v>
      </c>
      <c r="F77" s="186" t="s">
        <v>387</v>
      </c>
      <c r="G77" s="610" t="s">
        <v>388</v>
      </c>
      <c r="H77" s="611"/>
    </row>
    <row r="78" spans="1:8" s="1" customFormat="1" ht="15" customHeight="1">
      <c r="A78" s="639"/>
      <c r="B78" s="184" t="s">
        <v>1003</v>
      </c>
      <c r="C78" s="190" t="s">
        <v>990</v>
      </c>
      <c r="D78" s="185">
        <v>0</v>
      </c>
      <c r="E78" s="185">
        <v>7000</v>
      </c>
      <c r="F78" s="186" t="s">
        <v>387</v>
      </c>
      <c r="G78" s="610" t="s">
        <v>388</v>
      </c>
      <c r="H78" s="611"/>
    </row>
    <row r="79" spans="1:8" s="1" customFormat="1" ht="15" customHeight="1">
      <c r="A79" s="639"/>
      <c r="B79" s="184" t="s">
        <v>497</v>
      </c>
      <c r="C79" s="190" t="s">
        <v>498</v>
      </c>
      <c r="D79" s="185">
        <v>0</v>
      </c>
      <c r="E79" s="185">
        <v>7000</v>
      </c>
      <c r="F79" s="186" t="s">
        <v>387</v>
      </c>
      <c r="G79" s="610" t="s">
        <v>388</v>
      </c>
      <c r="H79" s="611"/>
    </row>
    <row r="80" spans="1:8" s="1" customFormat="1" ht="15" customHeight="1">
      <c r="A80" s="639"/>
      <c r="B80" s="184" t="s">
        <v>495</v>
      </c>
      <c r="C80" s="190" t="s">
        <v>496</v>
      </c>
      <c r="D80" s="185">
        <v>0</v>
      </c>
      <c r="E80" s="185">
        <v>7000</v>
      </c>
      <c r="F80" s="186" t="s">
        <v>387</v>
      </c>
      <c r="G80" s="610" t="s">
        <v>388</v>
      </c>
      <c r="H80" s="611"/>
    </row>
    <row r="81" spans="1:8" s="1" customFormat="1" ht="15" customHeight="1">
      <c r="A81" s="639"/>
      <c r="B81" s="184" t="s">
        <v>962</v>
      </c>
      <c r="C81" s="190" t="s">
        <v>419</v>
      </c>
      <c r="D81" s="185">
        <v>0</v>
      </c>
      <c r="E81" s="185">
        <v>7000</v>
      </c>
      <c r="F81" s="186" t="s">
        <v>387</v>
      </c>
      <c r="G81" s="610" t="s">
        <v>388</v>
      </c>
      <c r="H81" s="611"/>
    </row>
    <row r="82" spans="1:8" s="25" customFormat="1" ht="25.5" customHeight="1">
      <c r="A82" s="639"/>
      <c r="B82" s="184" t="s">
        <v>446</v>
      </c>
      <c r="C82" s="190" t="s">
        <v>417</v>
      </c>
      <c r="D82" s="185">
        <v>0</v>
      </c>
      <c r="E82" s="185">
        <v>7000</v>
      </c>
      <c r="F82" s="186" t="s">
        <v>387</v>
      </c>
      <c r="G82" s="610" t="s">
        <v>388</v>
      </c>
      <c r="H82" s="611"/>
    </row>
    <row r="83" spans="1:8" s="1" customFormat="1" ht="15" customHeight="1">
      <c r="A83" s="639"/>
      <c r="B83" s="184" t="s">
        <v>991</v>
      </c>
      <c r="C83" s="190" t="s">
        <v>992</v>
      </c>
      <c r="D83" s="185">
        <v>0</v>
      </c>
      <c r="E83" s="185">
        <v>5000</v>
      </c>
      <c r="F83" s="186" t="s">
        <v>387</v>
      </c>
      <c r="G83" s="610" t="s">
        <v>388</v>
      </c>
      <c r="H83" s="611"/>
    </row>
    <row r="84" spans="1:8" s="1" customFormat="1" ht="15" customHeight="1">
      <c r="A84" s="639"/>
      <c r="B84" s="184" t="s">
        <v>412</v>
      </c>
      <c r="C84" s="190" t="s">
        <v>413</v>
      </c>
      <c r="D84" s="185">
        <v>0</v>
      </c>
      <c r="E84" s="185">
        <v>5000</v>
      </c>
      <c r="F84" s="186" t="s">
        <v>387</v>
      </c>
      <c r="G84" s="610" t="s">
        <v>388</v>
      </c>
      <c r="H84" s="611"/>
    </row>
    <row r="85" spans="1:8" s="1" customFormat="1" ht="15" customHeight="1">
      <c r="A85" s="639"/>
      <c r="B85" s="184" t="s">
        <v>416</v>
      </c>
      <c r="C85" s="190" t="s">
        <v>417</v>
      </c>
      <c r="D85" s="185">
        <v>0</v>
      </c>
      <c r="E85" s="185">
        <v>5000</v>
      </c>
      <c r="F85" s="186" t="s">
        <v>387</v>
      </c>
      <c r="G85" s="610" t="s">
        <v>388</v>
      </c>
      <c r="H85" s="611"/>
    </row>
    <row r="86" spans="1:8" s="1" customFormat="1" ht="15" customHeight="1">
      <c r="A86" s="639"/>
      <c r="B86" s="184" t="s">
        <v>1004</v>
      </c>
      <c r="C86" s="190" t="s">
        <v>428</v>
      </c>
      <c r="D86" s="185">
        <v>0</v>
      </c>
      <c r="E86" s="185">
        <v>5000</v>
      </c>
      <c r="F86" s="186" t="s">
        <v>387</v>
      </c>
      <c r="G86" s="610" t="s">
        <v>388</v>
      </c>
      <c r="H86" s="611"/>
    </row>
    <row r="87" spans="1:8" s="1" customFormat="1" ht="15" customHeight="1">
      <c r="A87" s="639"/>
      <c r="B87" s="205" t="s">
        <v>1005</v>
      </c>
      <c r="C87" s="190" t="s">
        <v>392</v>
      </c>
      <c r="D87" s="185">
        <v>0</v>
      </c>
      <c r="E87" s="185">
        <v>5000</v>
      </c>
      <c r="F87" s="186" t="s">
        <v>387</v>
      </c>
      <c r="G87" s="610" t="s">
        <v>388</v>
      </c>
      <c r="H87" s="611"/>
    </row>
    <row r="88" spans="1:8" s="1" customFormat="1" ht="15" customHeight="1">
      <c r="A88" s="639"/>
      <c r="B88" s="184" t="s">
        <v>1006</v>
      </c>
      <c r="C88" s="203" t="s">
        <v>502</v>
      </c>
      <c r="D88" s="185">
        <v>0</v>
      </c>
      <c r="E88" s="185">
        <v>5000</v>
      </c>
      <c r="F88" s="186" t="s">
        <v>387</v>
      </c>
      <c r="G88" s="610" t="s">
        <v>388</v>
      </c>
      <c r="H88" s="611"/>
    </row>
    <row r="89" spans="1:8" s="1" customFormat="1" ht="15" customHeight="1">
      <c r="A89" s="639"/>
      <c r="B89" s="184" t="s">
        <v>889</v>
      </c>
      <c r="C89" s="190" t="s">
        <v>428</v>
      </c>
      <c r="D89" s="185">
        <v>0</v>
      </c>
      <c r="E89" s="185">
        <v>5000</v>
      </c>
      <c r="F89" s="186" t="s">
        <v>387</v>
      </c>
      <c r="G89" s="610" t="s">
        <v>388</v>
      </c>
      <c r="H89" s="611"/>
    </row>
    <row r="90" spans="1:8" s="1" customFormat="1" ht="15" customHeight="1">
      <c r="A90" s="639"/>
      <c r="B90" s="184" t="s">
        <v>1007</v>
      </c>
      <c r="C90" s="190" t="s">
        <v>428</v>
      </c>
      <c r="D90" s="185">
        <v>0</v>
      </c>
      <c r="E90" s="185">
        <v>5000</v>
      </c>
      <c r="F90" s="186" t="s">
        <v>387</v>
      </c>
      <c r="G90" s="610" t="s">
        <v>388</v>
      </c>
      <c r="H90" s="611"/>
    </row>
    <row r="91" spans="1:8" s="1" customFormat="1" ht="15" customHeight="1">
      <c r="A91" s="639"/>
      <c r="B91" s="204" t="s">
        <v>444</v>
      </c>
      <c r="C91" s="190" t="s">
        <v>445</v>
      </c>
      <c r="D91" s="185">
        <v>0</v>
      </c>
      <c r="E91" s="185">
        <v>5000</v>
      </c>
      <c r="F91" s="186" t="s">
        <v>387</v>
      </c>
      <c r="G91" s="610" t="s">
        <v>388</v>
      </c>
      <c r="H91" s="611"/>
    </row>
    <row r="92" spans="1:8" s="1" customFormat="1" ht="15" customHeight="1">
      <c r="A92" s="639"/>
      <c r="B92" s="204" t="s">
        <v>1008</v>
      </c>
      <c r="C92" s="190" t="s">
        <v>428</v>
      </c>
      <c r="D92" s="185">
        <v>0</v>
      </c>
      <c r="E92" s="185">
        <v>5000</v>
      </c>
      <c r="F92" s="186" t="s">
        <v>387</v>
      </c>
      <c r="G92" s="610" t="s">
        <v>388</v>
      </c>
      <c r="H92" s="611"/>
    </row>
    <row r="93" spans="1:8" s="1" customFormat="1" ht="15" customHeight="1">
      <c r="A93" s="639"/>
      <c r="B93" s="204" t="s">
        <v>1009</v>
      </c>
      <c r="C93" s="190" t="s">
        <v>947</v>
      </c>
      <c r="D93" s="185">
        <v>0</v>
      </c>
      <c r="E93" s="185">
        <v>5000</v>
      </c>
      <c r="F93" s="186" t="s">
        <v>387</v>
      </c>
      <c r="G93" s="610" t="s">
        <v>388</v>
      </c>
      <c r="H93" s="611"/>
    </row>
    <row r="94" spans="1:8" s="1" customFormat="1" ht="24.75" customHeight="1">
      <c r="A94" s="639"/>
      <c r="B94" s="184" t="s">
        <v>1010</v>
      </c>
      <c r="C94" s="190" t="s">
        <v>943</v>
      </c>
      <c r="D94" s="185">
        <v>0</v>
      </c>
      <c r="E94" s="185">
        <v>5000</v>
      </c>
      <c r="F94" s="186" t="s">
        <v>387</v>
      </c>
      <c r="G94" s="610" t="s">
        <v>388</v>
      </c>
      <c r="H94" s="611"/>
    </row>
    <row r="95" spans="1:8" s="1" customFormat="1" ht="15" customHeight="1">
      <c r="A95" s="639"/>
      <c r="B95" s="184" t="s">
        <v>861</v>
      </c>
      <c r="C95" s="203" t="s">
        <v>407</v>
      </c>
      <c r="D95" s="185">
        <v>0</v>
      </c>
      <c r="E95" s="185">
        <v>5000</v>
      </c>
      <c r="F95" s="186" t="s">
        <v>387</v>
      </c>
      <c r="G95" s="610" t="s">
        <v>388</v>
      </c>
      <c r="H95" s="611"/>
    </row>
    <row r="96" spans="1:8" s="201" customFormat="1" ht="15.75" customHeight="1">
      <c r="A96" s="639"/>
      <c r="B96" s="184" t="s">
        <v>501</v>
      </c>
      <c r="C96" s="203" t="s">
        <v>502</v>
      </c>
      <c r="D96" s="185">
        <v>0</v>
      </c>
      <c r="E96" s="185">
        <v>5000</v>
      </c>
      <c r="F96" s="186" t="s">
        <v>387</v>
      </c>
      <c r="G96" s="610" t="s">
        <v>388</v>
      </c>
      <c r="H96" s="611"/>
    </row>
    <row r="97" spans="1:8" s="1" customFormat="1" ht="18" customHeight="1">
      <c r="A97" s="639"/>
      <c r="B97" s="184" t="s">
        <v>1011</v>
      </c>
      <c r="C97" s="190" t="s">
        <v>958</v>
      </c>
      <c r="D97" s="185">
        <v>0</v>
      </c>
      <c r="E97" s="185">
        <v>5000</v>
      </c>
      <c r="F97" s="186" t="s">
        <v>387</v>
      </c>
      <c r="G97" s="610" t="s">
        <v>388</v>
      </c>
      <c r="H97" s="611"/>
    </row>
    <row r="98" spans="1:8" s="1" customFormat="1" ht="15" customHeight="1">
      <c r="A98" s="639"/>
      <c r="B98" s="184" t="s">
        <v>895</v>
      </c>
      <c r="C98" s="190" t="s">
        <v>432</v>
      </c>
      <c r="D98" s="185">
        <v>0</v>
      </c>
      <c r="E98" s="185">
        <v>5000</v>
      </c>
      <c r="F98" s="186" t="s">
        <v>387</v>
      </c>
      <c r="G98" s="610" t="s">
        <v>388</v>
      </c>
      <c r="H98" s="611"/>
    </row>
    <row r="99" spans="1:8" s="1" customFormat="1" ht="15" customHeight="1">
      <c r="A99" s="639"/>
      <c r="B99" s="184" t="s">
        <v>1012</v>
      </c>
      <c r="C99" s="190" t="s">
        <v>490</v>
      </c>
      <c r="D99" s="185">
        <v>0</v>
      </c>
      <c r="E99" s="185">
        <v>5000</v>
      </c>
      <c r="F99" s="186" t="s">
        <v>387</v>
      </c>
      <c r="G99" s="610" t="s">
        <v>388</v>
      </c>
      <c r="H99" s="611"/>
    </row>
    <row r="100" spans="1:8" s="1" customFormat="1" ht="15" customHeight="1">
      <c r="A100" s="639"/>
      <c r="B100" s="184" t="s">
        <v>858</v>
      </c>
      <c r="C100" s="190" t="s">
        <v>434</v>
      </c>
      <c r="D100" s="185">
        <v>0</v>
      </c>
      <c r="E100" s="185">
        <v>5000</v>
      </c>
      <c r="F100" s="186" t="s">
        <v>387</v>
      </c>
      <c r="G100" s="610" t="s">
        <v>388</v>
      </c>
      <c r="H100" s="611"/>
    </row>
    <row r="101" spans="1:8" s="1" customFormat="1" ht="15" customHeight="1">
      <c r="A101" s="639"/>
      <c r="B101" s="184" t="s">
        <v>1013</v>
      </c>
      <c r="C101" s="190" t="s">
        <v>439</v>
      </c>
      <c r="D101" s="185">
        <v>0</v>
      </c>
      <c r="E101" s="185">
        <v>5000</v>
      </c>
      <c r="F101" s="186" t="s">
        <v>387</v>
      </c>
      <c r="G101" s="610" t="s">
        <v>388</v>
      </c>
      <c r="H101" s="611"/>
    </row>
    <row r="102" spans="1:8" s="1" customFormat="1" ht="15" customHeight="1">
      <c r="A102" s="639"/>
      <c r="B102" s="184" t="s">
        <v>944</v>
      </c>
      <c r="C102" s="190" t="s">
        <v>945</v>
      </c>
      <c r="D102" s="185">
        <v>0</v>
      </c>
      <c r="E102" s="185">
        <v>5000</v>
      </c>
      <c r="F102" s="186" t="s">
        <v>387</v>
      </c>
      <c r="G102" s="610" t="s">
        <v>388</v>
      </c>
      <c r="H102" s="611"/>
    </row>
    <row r="103" spans="1:8" s="1" customFormat="1" ht="15" customHeight="1">
      <c r="A103" s="639"/>
      <c r="B103" s="184" t="s">
        <v>904</v>
      </c>
      <c r="C103" s="190" t="s">
        <v>986</v>
      </c>
      <c r="D103" s="185">
        <v>0</v>
      </c>
      <c r="E103" s="185">
        <v>5000</v>
      </c>
      <c r="F103" s="186" t="s">
        <v>387</v>
      </c>
      <c r="G103" s="610" t="s">
        <v>388</v>
      </c>
      <c r="H103" s="611"/>
    </row>
    <row r="104" spans="1:8" s="1" customFormat="1" ht="15" customHeight="1">
      <c r="A104" s="639"/>
      <c r="B104" s="184" t="s">
        <v>1014</v>
      </c>
      <c r="C104" s="190" t="s">
        <v>992</v>
      </c>
      <c r="D104" s="185">
        <v>0</v>
      </c>
      <c r="E104" s="185">
        <v>5000</v>
      </c>
      <c r="F104" s="186" t="s">
        <v>387</v>
      </c>
      <c r="G104" s="610" t="s">
        <v>388</v>
      </c>
      <c r="H104" s="611"/>
    </row>
    <row r="105" spans="1:8" s="1" customFormat="1" ht="15" customHeight="1">
      <c r="A105" s="639"/>
      <c r="B105" s="184" t="s">
        <v>1015</v>
      </c>
      <c r="C105" s="190" t="s">
        <v>428</v>
      </c>
      <c r="D105" s="185">
        <v>0</v>
      </c>
      <c r="E105" s="185">
        <v>5000</v>
      </c>
      <c r="F105" s="186" t="s">
        <v>387</v>
      </c>
      <c r="G105" s="610" t="s">
        <v>388</v>
      </c>
      <c r="H105" s="611"/>
    </row>
    <row r="106" spans="1:8" s="1" customFormat="1" ht="15" customHeight="1">
      <c r="A106" s="639"/>
      <c r="B106" s="184" t="s">
        <v>866</v>
      </c>
      <c r="C106" s="190" t="s">
        <v>401</v>
      </c>
      <c r="D106" s="185">
        <v>0</v>
      </c>
      <c r="E106" s="185">
        <v>5000</v>
      </c>
      <c r="F106" s="186" t="s">
        <v>387</v>
      </c>
      <c r="G106" s="610" t="s">
        <v>388</v>
      </c>
      <c r="H106" s="611"/>
    </row>
    <row r="107" spans="1:8" s="1" customFormat="1" ht="15" customHeight="1">
      <c r="A107" s="639"/>
      <c r="B107" s="184" t="s">
        <v>507</v>
      </c>
      <c r="C107" s="190" t="s">
        <v>508</v>
      </c>
      <c r="D107" s="185">
        <v>0</v>
      </c>
      <c r="E107" s="185">
        <v>5000</v>
      </c>
      <c r="F107" s="186" t="s">
        <v>387</v>
      </c>
      <c r="G107" s="610" t="s">
        <v>388</v>
      </c>
      <c r="H107" s="611"/>
    </row>
    <row r="108" spans="1:8" s="1" customFormat="1" ht="15" customHeight="1">
      <c r="A108" s="639"/>
      <c r="B108" s="184" t="s">
        <v>1016</v>
      </c>
      <c r="C108" s="190" t="s">
        <v>471</v>
      </c>
      <c r="D108" s="185">
        <v>0</v>
      </c>
      <c r="E108" s="185">
        <v>5000</v>
      </c>
      <c r="F108" s="186" t="s">
        <v>387</v>
      </c>
      <c r="G108" s="610" t="s">
        <v>388</v>
      </c>
      <c r="H108" s="611"/>
    </row>
    <row r="109" spans="1:8" s="1" customFormat="1" ht="15" customHeight="1">
      <c r="A109" s="639"/>
      <c r="B109" s="184" t="s">
        <v>1017</v>
      </c>
      <c r="C109" s="190"/>
      <c r="D109" s="185">
        <v>0</v>
      </c>
      <c r="E109" s="185">
        <v>5000</v>
      </c>
      <c r="F109" s="186" t="s">
        <v>387</v>
      </c>
      <c r="G109" s="610" t="s">
        <v>388</v>
      </c>
      <c r="H109" s="611"/>
    </row>
    <row r="110" spans="1:8" s="1" customFormat="1" ht="15" customHeight="1" thickBot="1">
      <c r="A110" s="640"/>
      <c r="B110" s="184" t="s">
        <v>503</v>
      </c>
      <c r="C110" s="190" t="s">
        <v>504</v>
      </c>
      <c r="D110" s="185">
        <v>0</v>
      </c>
      <c r="E110" s="185">
        <v>5000</v>
      </c>
      <c r="F110" s="186" t="s">
        <v>387</v>
      </c>
      <c r="G110" s="610" t="s">
        <v>388</v>
      </c>
      <c r="H110" s="611"/>
    </row>
    <row r="111" spans="1:8" s="25" customFormat="1" ht="25.5" customHeight="1" thickBot="1">
      <c r="A111" s="211" t="s">
        <v>121</v>
      </c>
      <c r="B111" s="211" t="s">
        <v>381</v>
      </c>
      <c r="C111" s="211" t="s">
        <v>382</v>
      </c>
      <c r="D111" s="212" t="s">
        <v>1123</v>
      </c>
      <c r="E111" s="212" t="s">
        <v>383</v>
      </c>
      <c r="F111" s="213" t="s">
        <v>384</v>
      </c>
      <c r="G111" s="401" t="s">
        <v>385</v>
      </c>
      <c r="H111" s="401"/>
    </row>
    <row r="112" spans="1:8" s="1" customFormat="1" ht="15" customHeight="1">
      <c r="A112" s="635" t="s">
        <v>1022</v>
      </c>
      <c r="B112" s="184" t="s">
        <v>946</v>
      </c>
      <c r="C112" s="190" t="s">
        <v>947</v>
      </c>
      <c r="D112" s="185">
        <v>0</v>
      </c>
      <c r="E112" s="185">
        <v>5000</v>
      </c>
      <c r="F112" s="186" t="s">
        <v>387</v>
      </c>
      <c r="G112" s="610" t="s">
        <v>388</v>
      </c>
      <c r="H112" s="611"/>
    </row>
    <row r="113" spans="1:8" s="1" customFormat="1" ht="15" customHeight="1">
      <c r="A113" s="636"/>
      <c r="B113" s="184" t="s">
        <v>1018</v>
      </c>
      <c r="C113" s="203" t="s">
        <v>502</v>
      </c>
      <c r="D113" s="185">
        <v>0</v>
      </c>
      <c r="E113" s="185">
        <v>5000</v>
      </c>
      <c r="F113" s="186" t="s">
        <v>387</v>
      </c>
      <c r="G113" s="610" t="s">
        <v>388</v>
      </c>
      <c r="H113" s="611"/>
    </row>
    <row r="114" spans="1:8" s="1" customFormat="1" ht="15" customHeight="1">
      <c r="A114" s="636"/>
      <c r="B114" s="184" t="s">
        <v>1019</v>
      </c>
      <c r="C114" s="190" t="s">
        <v>958</v>
      </c>
      <c r="D114" s="185">
        <v>0</v>
      </c>
      <c r="E114" s="185">
        <v>5000</v>
      </c>
      <c r="F114" s="186" t="s">
        <v>387</v>
      </c>
      <c r="G114" s="610" t="s">
        <v>388</v>
      </c>
      <c r="H114" s="611"/>
    </row>
    <row r="115" spans="1:8" s="1" customFormat="1" ht="15" customHeight="1">
      <c r="A115" s="636"/>
      <c r="B115" s="184" t="s">
        <v>1020</v>
      </c>
      <c r="C115" s="190" t="s">
        <v>432</v>
      </c>
      <c r="D115" s="185">
        <v>0</v>
      </c>
      <c r="E115" s="185">
        <v>5000</v>
      </c>
      <c r="F115" s="186" t="s">
        <v>387</v>
      </c>
      <c r="G115" s="610" t="s">
        <v>388</v>
      </c>
      <c r="H115" s="611"/>
    </row>
    <row r="116" spans="1:8" s="1" customFormat="1" ht="15" customHeight="1" thickBot="1">
      <c r="A116" s="637"/>
      <c r="B116" s="184" t="s">
        <v>1021</v>
      </c>
      <c r="C116" s="190" t="s">
        <v>490</v>
      </c>
      <c r="D116" s="185">
        <v>0</v>
      </c>
      <c r="E116" s="185">
        <v>5000</v>
      </c>
      <c r="F116" s="186" t="s">
        <v>387</v>
      </c>
      <c r="G116" s="610" t="s">
        <v>388</v>
      </c>
      <c r="H116" s="611"/>
    </row>
    <row r="117" spans="1:8" s="1" customFormat="1" ht="15" customHeight="1" thickBot="1">
      <c r="A117" s="632" t="s">
        <v>344</v>
      </c>
      <c r="B117" s="633"/>
      <c r="C117" s="634"/>
      <c r="D117" s="206">
        <f>SUM(D16:D115)</f>
        <v>810000</v>
      </c>
      <c r="E117" s="206">
        <f>SUM(E21:E116)</f>
        <v>924000</v>
      </c>
      <c r="F117" s="192"/>
      <c r="G117" s="617"/>
      <c r="H117" s="617"/>
    </row>
    <row r="118" spans="1:8" s="25" customFormat="1" ht="25.5" customHeight="1" thickBot="1">
      <c r="A118" s="612" t="s">
        <v>1026</v>
      </c>
      <c r="B118" s="613"/>
      <c r="C118" s="613"/>
      <c r="D118" s="613"/>
      <c r="E118" s="613"/>
      <c r="F118" s="613"/>
      <c r="G118" s="613"/>
      <c r="H118" s="614"/>
    </row>
    <row r="119" spans="1:8" s="1" customFormat="1" ht="27.75" customHeight="1">
      <c r="A119" s="638" t="s">
        <v>1023</v>
      </c>
      <c r="B119" s="184" t="s">
        <v>389</v>
      </c>
      <c r="C119" s="190" t="s">
        <v>390</v>
      </c>
      <c r="D119" s="185">
        <v>0</v>
      </c>
      <c r="E119" s="185">
        <v>20000</v>
      </c>
      <c r="F119" s="186" t="s">
        <v>387</v>
      </c>
      <c r="G119" s="610" t="s">
        <v>388</v>
      </c>
      <c r="H119" s="611"/>
    </row>
    <row r="120" spans="1:8" s="1" customFormat="1" ht="15" customHeight="1">
      <c r="A120" s="639"/>
      <c r="B120" s="184" t="s">
        <v>391</v>
      </c>
      <c r="C120" s="190" t="s">
        <v>392</v>
      </c>
      <c r="D120" s="185">
        <v>0</v>
      </c>
      <c r="E120" s="185">
        <v>20000</v>
      </c>
      <c r="F120" s="186" t="s">
        <v>387</v>
      </c>
      <c r="G120" s="610" t="s">
        <v>393</v>
      </c>
      <c r="H120" s="611"/>
    </row>
    <row r="121" spans="1:8" s="1" customFormat="1" ht="15" customHeight="1">
      <c r="A121" s="639"/>
      <c r="B121" s="184" t="s">
        <v>394</v>
      </c>
      <c r="C121" s="190" t="s">
        <v>395</v>
      </c>
      <c r="D121" s="185">
        <v>0</v>
      </c>
      <c r="E121" s="185">
        <v>20000</v>
      </c>
      <c r="F121" s="186" t="s">
        <v>387</v>
      </c>
      <c r="G121" s="610" t="s">
        <v>393</v>
      </c>
      <c r="H121" s="611"/>
    </row>
    <row r="122" spans="1:8" s="1" customFormat="1" ht="15" customHeight="1">
      <c r="A122" s="639"/>
      <c r="B122" s="184" t="s">
        <v>396</v>
      </c>
      <c r="C122" s="190" t="s">
        <v>397</v>
      </c>
      <c r="D122" s="185">
        <v>0</v>
      </c>
      <c r="E122" s="185">
        <v>20000</v>
      </c>
      <c r="F122" s="186" t="s">
        <v>387</v>
      </c>
      <c r="G122" s="610" t="s">
        <v>393</v>
      </c>
      <c r="H122" s="611"/>
    </row>
    <row r="123" spans="1:8" s="1" customFormat="1" ht="15" customHeight="1">
      <c r="A123" s="639"/>
      <c r="B123" s="184" t="s">
        <v>936</v>
      </c>
      <c r="C123" s="190" t="s">
        <v>937</v>
      </c>
      <c r="D123" s="185">
        <v>0</v>
      </c>
      <c r="E123" s="185">
        <v>0</v>
      </c>
      <c r="F123" s="186" t="s">
        <v>387</v>
      </c>
      <c r="G123" s="610" t="s">
        <v>393</v>
      </c>
      <c r="H123" s="611"/>
    </row>
    <row r="124" spans="1:8" s="1" customFormat="1" ht="15" customHeight="1">
      <c r="A124" s="639"/>
      <c r="B124" s="184" t="s">
        <v>398</v>
      </c>
      <c r="C124" s="190" t="s">
        <v>399</v>
      </c>
      <c r="D124" s="185">
        <v>0</v>
      </c>
      <c r="E124" s="185">
        <v>20000</v>
      </c>
      <c r="F124" s="186" t="s">
        <v>387</v>
      </c>
      <c r="G124" s="610" t="s">
        <v>393</v>
      </c>
      <c r="H124" s="611"/>
    </row>
    <row r="125" spans="1:8" s="1" customFormat="1" ht="15" customHeight="1">
      <c r="A125" s="639"/>
      <c r="B125" s="184" t="s">
        <v>400</v>
      </c>
      <c r="C125" s="190" t="s">
        <v>401</v>
      </c>
      <c r="D125" s="185">
        <v>0</v>
      </c>
      <c r="E125" s="185">
        <v>20000</v>
      </c>
      <c r="F125" s="186" t="s">
        <v>387</v>
      </c>
      <c r="G125" s="610" t="s">
        <v>393</v>
      </c>
      <c r="H125" s="611"/>
    </row>
    <row r="126" spans="1:8" s="1" customFormat="1" ht="15" customHeight="1">
      <c r="A126" s="639"/>
      <c r="B126" s="184" t="s">
        <v>402</v>
      </c>
      <c r="C126" s="190" t="s">
        <v>403</v>
      </c>
      <c r="D126" s="185">
        <v>0</v>
      </c>
      <c r="E126" s="185">
        <v>20000</v>
      </c>
      <c r="F126" s="186" t="s">
        <v>387</v>
      </c>
      <c r="G126" s="610" t="s">
        <v>393</v>
      </c>
      <c r="H126" s="611"/>
    </row>
    <row r="127" spans="1:8" s="1" customFormat="1" ht="15" customHeight="1">
      <c r="A127" s="639"/>
      <c r="B127" s="184" t="s">
        <v>938</v>
      </c>
      <c r="C127" s="190" t="s">
        <v>939</v>
      </c>
      <c r="D127" s="185">
        <v>0</v>
      </c>
      <c r="E127" s="185">
        <v>0</v>
      </c>
      <c r="F127" s="186" t="s">
        <v>387</v>
      </c>
      <c r="G127" s="610" t="s">
        <v>393</v>
      </c>
      <c r="H127" s="611"/>
    </row>
    <row r="128" spans="1:8" s="1" customFormat="1" ht="15" customHeight="1">
      <c r="A128" s="639"/>
      <c r="B128" s="184" t="s">
        <v>404</v>
      </c>
      <c r="C128" s="190" t="s">
        <v>405</v>
      </c>
      <c r="D128" s="185">
        <v>0</v>
      </c>
      <c r="E128" s="185">
        <v>0</v>
      </c>
      <c r="F128" s="186" t="s">
        <v>387</v>
      </c>
      <c r="G128" s="610" t="s">
        <v>393</v>
      </c>
      <c r="H128" s="611"/>
    </row>
    <row r="129" spans="1:8" s="1" customFormat="1" ht="15" customHeight="1">
      <c r="A129" s="639"/>
      <c r="B129" s="184" t="s">
        <v>406</v>
      </c>
      <c r="C129" s="190" t="s">
        <v>407</v>
      </c>
      <c r="D129" s="185">
        <v>0</v>
      </c>
      <c r="E129" s="185">
        <v>20000</v>
      </c>
      <c r="F129" s="186" t="s">
        <v>387</v>
      </c>
      <c r="G129" s="610" t="s">
        <v>393</v>
      </c>
      <c r="H129" s="611"/>
    </row>
    <row r="130" spans="1:8" s="1" customFormat="1" ht="15" customHeight="1">
      <c r="A130" s="639"/>
      <c r="B130" s="184" t="s">
        <v>940</v>
      </c>
      <c r="C130" s="190" t="s">
        <v>941</v>
      </c>
      <c r="D130" s="185">
        <v>0</v>
      </c>
      <c r="E130" s="185">
        <v>0</v>
      </c>
      <c r="F130" s="186" t="s">
        <v>387</v>
      </c>
      <c r="G130" s="610" t="s">
        <v>393</v>
      </c>
      <c r="H130" s="611"/>
    </row>
    <row r="131" spans="1:8" s="1" customFormat="1" ht="15" customHeight="1">
      <c r="A131" s="639"/>
      <c r="B131" s="184" t="s">
        <v>408</v>
      </c>
      <c r="C131" s="190" t="s">
        <v>409</v>
      </c>
      <c r="D131" s="185">
        <v>0</v>
      </c>
      <c r="E131" s="185">
        <v>15000</v>
      </c>
      <c r="F131" s="186" t="s">
        <v>387</v>
      </c>
      <c r="G131" s="610" t="s">
        <v>393</v>
      </c>
      <c r="H131" s="611"/>
    </row>
    <row r="132" spans="1:8" s="1" customFormat="1" ht="15" customHeight="1">
      <c r="A132" s="639"/>
      <c r="B132" s="184" t="s">
        <v>410</v>
      </c>
      <c r="C132" s="190" t="s">
        <v>411</v>
      </c>
      <c r="D132" s="185">
        <v>0</v>
      </c>
      <c r="E132" s="185">
        <v>15000</v>
      </c>
      <c r="F132" s="186" t="s">
        <v>387</v>
      </c>
      <c r="G132" s="610" t="s">
        <v>393</v>
      </c>
      <c r="H132" s="611"/>
    </row>
    <row r="133" spans="1:8" s="1" customFormat="1" ht="15" customHeight="1">
      <c r="A133" s="639"/>
      <c r="B133" s="184" t="s">
        <v>412</v>
      </c>
      <c r="C133" s="190" t="s">
        <v>413</v>
      </c>
      <c r="D133" s="185">
        <v>0</v>
      </c>
      <c r="E133" s="185">
        <v>5000</v>
      </c>
      <c r="F133" s="186" t="s">
        <v>387</v>
      </c>
      <c r="G133" s="610" t="s">
        <v>393</v>
      </c>
      <c r="H133" s="611"/>
    </row>
    <row r="134" spans="1:8" s="1" customFormat="1" ht="15" customHeight="1">
      <c r="A134" s="639"/>
      <c r="B134" s="184" t="s">
        <v>414</v>
      </c>
      <c r="C134" s="190" t="s">
        <v>415</v>
      </c>
      <c r="D134" s="185">
        <v>0</v>
      </c>
      <c r="E134" s="185">
        <v>0</v>
      </c>
      <c r="F134" s="186" t="s">
        <v>387</v>
      </c>
      <c r="G134" s="610" t="s">
        <v>393</v>
      </c>
      <c r="H134" s="611"/>
    </row>
    <row r="135" spans="1:8" s="1" customFormat="1" ht="15" customHeight="1">
      <c r="A135" s="639"/>
      <c r="B135" s="184" t="s">
        <v>942</v>
      </c>
      <c r="C135" s="190" t="s">
        <v>943</v>
      </c>
      <c r="D135" s="185">
        <v>0</v>
      </c>
      <c r="E135" s="185">
        <v>0</v>
      </c>
      <c r="F135" s="186" t="s">
        <v>387</v>
      </c>
      <c r="G135" s="610" t="s">
        <v>393</v>
      </c>
      <c r="H135" s="611"/>
    </row>
    <row r="136" spans="1:8" s="1" customFormat="1" ht="15" customHeight="1">
      <c r="A136" s="639"/>
      <c r="B136" s="184" t="s">
        <v>416</v>
      </c>
      <c r="C136" s="190" t="s">
        <v>417</v>
      </c>
      <c r="D136" s="185">
        <v>0</v>
      </c>
      <c r="E136" s="185">
        <v>5000</v>
      </c>
      <c r="F136" s="186" t="s">
        <v>387</v>
      </c>
      <c r="G136" s="610" t="s">
        <v>393</v>
      </c>
      <c r="H136" s="611"/>
    </row>
    <row r="137" spans="1:8" s="1" customFormat="1" ht="15" customHeight="1">
      <c r="A137" s="639"/>
      <c r="B137" s="184" t="s">
        <v>944</v>
      </c>
      <c r="C137" s="190" t="s">
        <v>945</v>
      </c>
      <c r="D137" s="185">
        <v>0</v>
      </c>
      <c r="E137" s="185">
        <v>0</v>
      </c>
      <c r="F137" s="186" t="s">
        <v>387</v>
      </c>
      <c r="G137" s="610" t="s">
        <v>393</v>
      </c>
      <c r="H137" s="611"/>
    </row>
    <row r="138" spans="1:8" s="1" customFormat="1" ht="15" customHeight="1">
      <c r="A138" s="639"/>
      <c r="B138" s="184" t="s">
        <v>418</v>
      </c>
      <c r="C138" s="190" t="s">
        <v>419</v>
      </c>
      <c r="D138" s="185">
        <v>0</v>
      </c>
      <c r="E138" s="185">
        <v>7000</v>
      </c>
      <c r="F138" s="186" t="s">
        <v>387</v>
      </c>
      <c r="G138" s="610" t="s">
        <v>393</v>
      </c>
      <c r="H138" s="611"/>
    </row>
    <row r="139" spans="1:8" s="1" customFormat="1" ht="15" customHeight="1">
      <c r="A139" s="639"/>
      <c r="B139" s="184" t="s">
        <v>420</v>
      </c>
      <c r="C139" s="190" t="s">
        <v>421</v>
      </c>
      <c r="D139" s="185">
        <v>0</v>
      </c>
      <c r="E139" s="185">
        <v>10000</v>
      </c>
      <c r="F139" s="186" t="s">
        <v>387</v>
      </c>
      <c r="G139" s="610" t="s">
        <v>393</v>
      </c>
      <c r="H139" s="611"/>
    </row>
    <row r="140" spans="1:8" s="1" customFormat="1" ht="15" customHeight="1">
      <c r="A140" s="639"/>
      <c r="B140" s="184" t="s">
        <v>422</v>
      </c>
      <c r="C140" s="190" t="s">
        <v>423</v>
      </c>
      <c r="D140" s="185">
        <v>0</v>
      </c>
      <c r="E140" s="185">
        <v>0</v>
      </c>
      <c r="F140" s="186" t="s">
        <v>387</v>
      </c>
      <c r="G140" s="610" t="s">
        <v>393</v>
      </c>
      <c r="H140" s="611"/>
    </row>
    <row r="141" spans="1:8" s="1" customFormat="1" ht="15" customHeight="1">
      <c r="A141" s="639"/>
      <c r="B141" s="184" t="s">
        <v>424</v>
      </c>
      <c r="C141" s="190" t="s">
        <v>425</v>
      </c>
      <c r="D141" s="185">
        <v>0</v>
      </c>
      <c r="E141" s="185">
        <v>0</v>
      </c>
      <c r="F141" s="186" t="s">
        <v>387</v>
      </c>
      <c r="G141" s="610" t="s">
        <v>393</v>
      </c>
      <c r="H141" s="611"/>
    </row>
    <row r="142" spans="1:8" s="1" customFormat="1" ht="15" customHeight="1">
      <c r="A142" s="639"/>
      <c r="B142" s="184" t="s">
        <v>946</v>
      </c>
      <c r="C142" s="190" t="s">
        <v>947</v>
      </c>
      <c r="D142" s="185">
        <v>0</v>
      </c>
      <c r="E142" s="185">
        <v>0</v>
      </c>
      <c r="F142" s="186" t="s">
        <v>387</v>
      </c>
      <c r="G142" s="610" t="s">
        <v>393</v>
      </c>
      <c r="H142" s="611"/>
    </row>
    <row r="143" spans="1:8" s="1" customFormat="1" ht="15" customHeight="1">
      <c r="A143" s="639"/>
      <c r="B143" s="184" t="s">
        <v>426</v>
      </c>
      <c r="C143" s="190" t="s">
        <v>427</v>
      </c>
      <c r="D143" s="185">
        <v>0</v>
      </c>
      <c r="E143" s="185">
        <v>5000</v>
      </c>
      <c r="F143" s="186" t="s">
        <v>387</v>
      </c>
      <c r="G143" s="610" t="s">
        <v>393</v>
      </c>
      <c r="H143" s="611"/>
    </row>
    <row r="144" spans="1:8" s="1" customFormat="1" ht="15" customHeight="1">
      <c r="A144" s="639"/>
      <c r="B144" s="205" t="s">
        <v>948</v>
      </c>
      <c r="C144" s="190" t="s">
        <v>949</v>
      </c>
      <c r="D144" s="185">
        <v>0</v>
      </c>
      <c r="E144" s="185">
        <v>0</v>
      </c>
      <c r="F144" s="186" t="s">
        <v>387</v>
      </c>
      <c r="G144" s="610" t="s">
        <v>393</v>
      </c>
      <c r="H144" s="611"/>
    </row>
    <row r="145" spans="1:8" s="1" customFormat="1" ht="15" customHeight="1">
      <c r="A145" s="639"/>
      <c r="B145" s="184" t="s">
        <v>950</v>
      </c>
      <c r="C145" s="190" t="s">
        <v>428</v>
      </c>
      <c r="D145" s="185">
        <v>0</v>
      </c>
      <c r="E145" s="185">
        <v>0</v>
      </c>
      <c r="F145" s="186" t="s">
        <v>387</v>
      </c>
      <c r="G145" s="610" t="s">
        <v>393</v>
      </c>
      <c r="H145" s="611"/>
    </row>
    <row r="146" spans="1:8" s="1" customFormat="1" ht="15" customHeight="1" thickBot="1">
      <c r="A146" s="640"/>
      <c r="B146" s="184" t="s">
        <v>429</v>
      </c>
      <c r="C146" s="190" t="s">
        <v>430</v>
      </c>
      <c r="D146" s="185">
        <v>0</v>
      </c>
      <c r="E146" s="185">
        <v>15000</v>
      </c>
      <c r="F146" s="186" t="s">
        <v>387</v>
      </c>
      <c r="G146" s="610" t="s">
        <v>393</v>
      </c>
      <c r="H146" s="611"/>
    </row>
    <row r="147" spans="1:8" s="25" customFormat="1" ht="25.5" customHeight="1" thickBot="1">
      <c r="A147" s="211" t="s">
        <v>121</v>
      </c>
      <c r="B147" s="211" t="s">
        <v>381</v>
      </c>
      <c r="C147" s="211" t="s">
        <v>382</v>
      </c>
      <c r="D147" s="212" t="s">
        <v>1123</v>
      </c>
      <c r="E147" s="212" t="s">
        <v>383</v>
      </c>
      <c r="F147" s="213" t="s">
        <v>384</v>
      </c>
      <c r="G147" s="401" t="s">
        <v>385</v>
      </c>
      <c r="H147" s="401"/>
    </row>
    <row r="148" spans="1:8" s="1" customFormat="1" ht="15" customHeight="1">
      <c r="A148" s="638" t="s">
        <v>1023</v>
      </c>
      <c r="B148" s="184" t="s">
        <v>431</v>
      </c>
      <c r="C148" s="190" t="s">
        <v>432</v>
      </c>
      <c r="D148" s="185">
        <v>0</v>
      </c>
      <c r="E148" s="185">
        <v>0</v>
      </c>
      <c r="F148" s="186" t="s">
        <v>387</v>
      </c>
      <c r="G148" s="610" t="s">
        <v>393</v>
      </c>
      <c r="H148" s="611"/>
    </row>
    <row r="149" spans="1:8" s="1" customFormat="1" ht="15" customHeight="1">
      <c r="A149" s="639"/>
      <c r="B149" s="184" t="s">
        <v>951</v>
      </c>
      <c r="C149" s="190" t="s">
        <v>952</v>
      </c>
      <c r="D149" s="185">
        <v>0</v>
      </c>
      <c r="E149" s="185">
        <v>0</v>
      </c>
      <c r="F149" s="186" t="s">
        <v>387</v>
      </c>
      <c r="G149" s="610" t="s">
        <v>393</v>
      </c>
      <c r="H149" s="611"/>
    </row>
    <row r="150" spans="1:8" s="1" customFormat="1" ht="15" customHeight="1">
      <c r="A150" s="639"/>
      <c r="B150" s="184" t="s">
        <v>433</v>
      </c>
      <c r="C150" s="190" t="s">
        <v>434</v>
      </c>
      <c r="D150" s="185">
        <v>0</v>
      </c>
      <c r="E150" s="185">
        <v>7000</v>
      </c>
      <c r="F150" s="186" t="s">
        <v>387</v>
      </c>
      <c r="G150" s="610" t="s">
        <v>393</v>
      </c>
      <c r="H150" s="611"/>
    </row>
    <row r="151" spans="1:8" s="1" customFormat="1" ht="15" customHeight="1">
      <c r="A151" s="639"/>
      <c r="B151" s="184" t="s">
        <v>435</v>
      </c>
      <c r="C151" s="190" t="s">
        <v>436</v>
      </c>
      <c r="D151" s="185">
        <v>0</v>
      </c>
      <c r="E151" s="185">
        <v>10000</v>
      </c>
      <c r="F151" s="186" t="s">
        <v>387</v>
      </c>
      <c r="G151" s="610" t="s">
        <v>393</v>
      </c>
      <c r="H151" s="611"/>
    </row>
    <row r="152" spans="1:8" s="1" customFormat="1" ht="15" customHeight="1">
      <c r="A152" s="639"/>
      <c r="B152" s="184" t="s">
        <v>437</v>
      </c>
      <c r="C152" s="190" t="s">
        <v>428</v>
      </c>
      <c r="D152" s="185">
        <v>0</v>
      </c>
      <c r="E152" s="185">
        <v>10000</v>
      </c>
      <c r="F152" s="186" t="s">
        <v>387</v>
      </c>
      <c r="G152" s="610" t="s">
        <v>393</v>
      </c>
      <c r="H152" s="611"/>
    </row>
    <row r="153" spans="1:8" s="1" customFormat="1" ht="15" customHeight="1">
      <c r="A153" s="639"/>
      <c r="B153" s="184" t="s">
        <v>438</v>
      </c>
      <c r="C153" s="190" t="s">
        <v>439</v>
      </c>
      <c r="D153" s="185">
        <v>0</v>
      </c>
      <c r="E153" s="185">
        <v>7000</v>
      </c>
      <c r="F153" s="186" t="s">
        <v>387</v>
      </c>
      <c r="G153" s="610" t="s">
        <v>393</v>
      </c>
      <c r="H153" s="611"/>
    </row>
    <row r="154" spans="1:8" s="1" customFormat="1" ht="15" customHeight="1">
      <c r="A154" s="639"/>
      <c r="B154" s="184" t="s">
        <v>953</v>
      </c>
      <c r="C154" s="190" t="s">
        <v>954</v>
      </c>
      <c r="D154" s="185">
        <v>0</v>
      </c>
      <c r="E154" s="185">
        <v>0</v>
      </c>
      <c r="F154" s="186" t="s">
        <v>387</v>
      </c>
      <c r="G154" s="610" t="s">
        <v>393</v>
      </c>
      <c r="H154" s="611"/>
    </row>
    <row r="155" spans="1:8" s="25" customFormat="1" ht="25.5" customHeight="1">
      <c r="A155" s="639"/>
      <c r="B155" s="184" t="s">
        <v>955</v>
      </c>
      <c r="C155" s="190" t="s">
        <v>956</v>
      </c>
      <c r="D155" s="185">
        <v>0</v>
      </c>
      <c r="E155" s="185">
        <v>0</v>
      </c>
      <c r="F155" s="186" t="s">
        <v>387</v>
      </c>
      <c r="G155" s="610" t="s">
        <v>393</v>
      </c>
      <c r="H155" s="611"/>
    </row>
    <row r="156" spans="1:8" s="1" customFormat="1" ht="20.25" customHeight="1">
      <c r="A156" s="639"/>
      <c r="B156" s="189" t="s">
        <v>440</v>
      </c>
      <c r="C156" s="190" t="s">
        <v>441</v>
      </c>
      <c r="D156" s="185">
        <v>0</v>
      </c>
      <c r="E156" s="185">
        <v>7000</v>
      </c>
      <c r="F156" s="186" t="s">
        <v>387</v>
      </c>
      <c r="G156" s="610" t="s">
        <v>393</v>
      </c>
      <c r="H156" s="611"/>
    </row>
    <row r="157" spans="1:8" s="1" customFormat="1" ht="17.25" customHeight="1">
      <c r="A157" s="639"/>
      <c r="B157" s="184" t="s">
        <v>442</v>
      </c>
      <c r="C157" s="190" t="s">
        <v>443</v>
      </c>
      <c r="D157" s="185">
        <v>0</v>
      </c>
      <c r="E157" s="185">
        <v>10000</v>
      </c>
      <c r="F157" s="186" t="s">
        <v>387</v>
      </c>
      <c r="G157" s="610" t="s">
        <v>393</v>
      </c>
      <c r="H157" s="611"/>
    </row>
    <row r="158" spans="1:8" s="1" customFormat="1" ht="20.25" customHeight="1">
      <c r="A158" s="639"/>
      <c r="B158" s="184" t="s">
        <v>957</v>
      </c>
      <c r="C158" s="190" t="s">
        <v>958</v>
      </c>
      <c r="D158" s="185">
        <v>0</v>
      </c>
      <c r="E158" s="185">
        <v>0</v>
      </c>
      <c r="F158" s="186" t="s">
        <v>387</v>
      </c>
      <c r="G158" s="610" t="s">
        <v>393</v>
      </c>
      <c r="H158" s="611"/>
    </row>
    <row r="159" spans="1:8" s="1" customFormat="1" ht="20.25" customHeight="1">
      <c r="A159" s="639"/>
      <c r="B159" s="184" t="s">
        <v>959</v>
      </c>
      <c r="C159" s="190" t="s">
        <v>960</v>
      </c>
      <c r="D159" s="185">
        <v>0</v>
      </c>
      <c r="E159" s="185">
        <v>0</v>
      </c>
      <c r="F159" s="186" t="s">
        <v>387</v>
      </c>
      <c r="G159" s="610" t="s">
        <v>393</v>
      </c>
      <c r="H159" s="611"/>
    </row>
    <row r="160" spans="1:8" s="1" customFormat="1" ht="20.25" customHeight="1">
      <c r="A160" s="639"/>
      <c r="B160" s="204" t="s">
        <v>444</v>
      </c>
      <c r="C160" s="190" t="s">
        <v>445</v>
      </c>
      <c r="D160" s="185">
        <v>0</v>
      </c>
      <c r="E160" s="185">
        <v>7000</v>
      </c>
      <c r="F160" s="186" t="s">
        <v>387</v>
      </c>
      <c r="G160" s="610" t="s">
        <v>393</v>
      </c>
      <c r="H160" s="611"/>
    </row>
    <row r="161" spans="1:8" s="1" customFormat="1" ht="20.25" customHeight="1">
      <c r="A161" s="639"/>
      <c r="B161" s="184" t="s">
        <v>855</v>
      </c>
      <c r="C161" s="190" t="s">
        <v>428</v>
      </c>
      <c r="D161" s="185">
        <v>0</v>
      </c>
      <c r="E161" s="185">
        <v>7000</v>
      </c>
      <c r="F161" s="186" t="s">
        <v>387</v>
      </c>
      <c r="G161" s="610" t="s">
        <v>388</v>
      </c>
      <c r="H161" s="611"/>
    </row>
    <row r="162" spans="1:8" s="1" customFormat="1" ht="20.25" customHeight="1">
      <c r="A162" s="639"/>
      <c r="B162" s="184" t="s">
        <v>900</v>
      </c>
      <c r="C162" s="190" t="s">
        <v>430</v>
      </c>
      <c r="D162" s="185">
        <v>0</v>
      </c>
      <c r="E162" s="185">
        <v>10000</v>
      </c>
      <c r="F162" s="186" t="s">
        <v>387</v>
      </c>
      <c r="G162" s="610" t="s">
        <v>388</v>
      </c>
      <c r="H162" s="611"/>
    </row>
    <row r="163" spans="1:8" s="1" customFormat="1" ht="20.25" customHeight="1">
      <c r="A163" s="639"/>
      <c r="B163" s="184" t="s">
        <v>455</v>
      </c>
      <c r="C163" s="190" t="s">
        <v>432</v>
      </c>
      <c r="D163" s="185">
        <v>0</v>
      </c>
      <c r="E163" s="185">
        <v>20000</v>
      </c>
      <c r="F163" s="186" t="s">
        <v>387</v>
      </c>
      <c r="G163" s="610" t="s">
        <v>388</v>
      </c>
      <c r="H163" s="611"/>
    </row>
    <row r="164" spans="1:8" s="1" customFormat="1" ht="20.25" customHeight="1">
      <c r="A164" s="639"/>
      <c r="B164" s="184" t="s">
        <v>851</v>
      </c>
      <c r="C164" s="190" t="s">
        <v>952</v>
      </c>
      <c r="D164" s="185">
        <v>0</v>
      </c>
      <c r="E164" s="185">
        <v>20000</v>
      </c>
      <c r="F164" s="186" t="s">
        <v>387</v>
      </c>
      <c r="G164" s="610" t="s">
        <v>388</v>
      </c>
      <c r="H164" s="611"/>
    </row>
    <row r="165" spans="1:8" s="1" customFormat="1" ht="20.25" customHeight="1">
      <c r="A165" s="639"/>
      <c r="B165" s="184" t="s">
        <v>858</v>
      </c>
      <c r="C165" s="190" t="s">
        <v>434</v>
      </c>
      <c r="D165" s="185">
        <v>0</v>
      </c>
      <c r="E165" s="185">
        <v>5000</v>
      </c>
      <c r="F165" s="186" t="s">
        <v>387</v>
      </c>
      <c r="G165" s="610" t="s">
        <v>388</v>
      </c>
      <c r="H165" s="611"/>
    </row>
    <row r="166" spans="1:8" s="1" customFormat="1" ht="20.25" customHeight="1">
      <c r="A166" s="639"/>
      <c r="B166" s="184" t="s">
        <v>902</v>
      </c>
      <c r="C166" s="203" t="s">
        <v>476</v>
      </c>
      <c r="D166" s="185">
        <v>0</v>
      </c>
      <c r="E166" s="185">
        <v>15000</v>
      </c>
      <c r="F166" s="186" t="s">
        <v>387</v>
      </c>
      <c r="G166" s="610" t="s">
        <v>388</v>
      </c>
      <c r="H166" s="611"/>
    </row>
    <row r="167" spans="1:8" s="1" customFormat="1" ht="20.25" customHeight="1">
      <c r="A167" s="639"/>
      <c r="B167" s="189" t="s">
        <v>863</v>
      </c>
      <c r="C167" s="203" t="s">
        <v>395</v>
      </c>
      <c r="D167" s="185">
        <v>0</v>
      </c>
      <c r="E167" s="185">
        <v>4000</v>
      </c>
      <c r="F167" s="186" t="s">
        <v>387</v>
      </c>
      <c r="G167" s="610" t="s">
        <v>388</v>
      </c>
      <c r="H167" s="611"/>
    </row>
    <row r="168" spans="1:8" s="1" customFormat="1" ht="20.25" customHeight="1">
      <c r="A168" s="639"/>
      <c r="B168" s="204" t="s">
        <v>857</v>
      </c>
      <c r="C168" s="190" t="s">
        <v>397</v>
      </c>
      <c r="D168" s="185">
        <v>0</v>
      </c>
      <c r="E168" s="185">
        <v>7000</v>
      </c>
      <c r="F168" s="186" t="s">
        <v>387</v>
      </c>
      <c r="G168" s="610" t="s">
        <v>388</v>
      </c>
      <c r="H168" s="611"/>
    </row>
    <row r="169" spans="1:8" s="1" customFormat="1" ht="20.25" customHeight="1">
      <c r="A169" s="639"/>
      <c r="B169" s="189" t="s">
        <v>899</v>
      </c>
      <c r="C169" s="190" t="s">
        <v>937</v>
      </c>
      <c r="D169" s="185">
        <v>0</v>
      </c>
      <c r="E169" s="185">
        <v>20000</v>
      </c>
      <c r="F169" s="186" t="s">
        <v>387</v>
      </c>
      <c r="G169" s="610" t="s">
        <v>388</v>
      </c>
      <c r="H169" s="611"/>
    </row>
    <row r="170" spans="1:8" s="201" customFormat="1" ht="20.25" customHeight="1">
      <c r="A170" s="639"/>
      <c r="B170" s="184" t="s">
        <v>865</v>
      </c>
      <c r="C170" s="190" t="s">
        <v>399</v>
      </c>
      <c r="D170" s="185">
        <v>0</v>
      </c>
      <c r="E170" s="185">
        <v>4000</v>
      </c>
      <c r="F170" s="186" t="s">
        <v>387</v>
      </c>
      <c r="G170" s="610" t="s">
        <v>388</v>
      </c>
      <c r="H170" s="611"/>
    </row>
    <row r="171" spans="1:8" ht="20.25" customHeight="1">
      <c r="A171" s="639"/>
      <c r="B171" s="184" t="s">
        <v>866</v>
      </c>
      <c r="C171" s="190" t="s">
        <v>401</v>
      </c>
      <c r="D171" s="185">
        <v>0</v>
      </c>
      <c r="E171" s="185">
        <v>4000</v>
      </c>
      <c r="F171" s="186" t="s">
        <v>387</v>
      </c>
      <c r="G171" s="610" t="s">
        <v>388</v>
      </c>
      <c r="H171" s="611"/>
    </row>
    <row r="172" spans="1:8" s="1" customFormat="1" ht="20.25" customHeight="1">
      <c r="A172" s="639"/>
      <c r="B172" s="184" t="s">
        <v>862</v>
      </c>
      <c r="C172" s="190" t="s">
        <v>403</v>
      </c>
      <c r="D172" s="185">
        <v>0</v>
      </c>
      <c r="E172" s="185">
        <v>5000</v>
      </c>
      <c r="F172" s="186" t="s">
        <v>387</v>
      </c>
      <c r="G172" s="610" t="s">
        <v>388</v>
      </c>
      <c r="H172" s="611"/>
    </row>
    <row r="173" spans="1:8" s="1" customFormat="1" ht="20.25" customHeight="1">
      <c r="A173" s="639"/>
      <c r="B173" s="184" t="s">
        <v>864</v>
      </c>
      <c r="C173" s="190" t="s">
        <v>939</v>
      </c>
      <c r="D173" s="185">
        <v>0</v>
      </c>
      <c r="E173" s="185">
        <v>4000</v>
      </c>
      <c r="F173" s="186" t="s">
        <v>387</v>
      </c>
      <c r="G173" s="610" t="s">
        <v>388</v>
      </c>
      <c r="H173" s="611"/>
    </row>
    <row r="174" spans="1:8" s="1" customFormat="1" ht="20.25" customHeight="1">
      <c r="A174" s="639"/>
      <c r="B174" s="204" t="s">
        <v>860</v>
      </c>
      <c r="C174" s="190" t="s">
        <v>405</v>
      </c>
      <c r="D174" s="185">
        <v>0</v>
      </c>
      <c r="E174" s="185">
        <v>5000</v>
      </c>
      <c r="F174" s="186" t="s">
        <v>387</v>
      </c>
      <c r="G174" s="610" t="s">
        <v>388</v>
      </c>
      <c r="H174" s="611"/>
    </row>
    <row r="175" spans="1:8" s="1" customFormat="1" ht="20.25" customHeight="1">
      <c r="A175" s="639"/>
      <c r="B175" s="184" t="s">
        <v>861</v>
      </c>
      <c r="C175" s="190" t="s">
        <v>407</v>
      </c>
      <c r="D175" s="185">
        <v>0</v>
      </c>
      <c r="E175" s="185">
        <v>5000</v>
      </c>
      <c r="F175" s="186" t="s">
        <v>387</v>
      </c>
      <c r="G175" s="610" t="s">
        <v>388</v>
      </c>
      <c r="H175" s="611"/>
    </row>
    <row r="176" spans="1:8" s="1" customFormat="1" ht="20.25" customHeight="1" thickBot="1">
      <c r="A176" s="640"/>
      <c r="B176" s="184" t="s">
        <v>859</v>
      </c>
      <c r="C176" s="190" t="s">
        <v>941</v>
      </c>
      <c r="D176" s="185">
        <v>0</v>
      </c>
      <c r="E176" s="185">
        <v>5000</v>
      </c>
      <c r="F176" s="186" t="s">
        <v>387</v>
      </c>
      <c r="G176" s="610" t="s">
        <v>388</v>
      </c>
      <c r="H176" s="611"/>
    </row>
    <row r="177" spans="1:8" s="25" customFormat="1" ht="25.5" customHeight="1" thickBot="1">
      <c r="A177" s="211" t="s">
        <v>121</v>
      </c>
      <c r="B177" s="211" t="s">
        <v>381</v>
      </c>
      <c r="C177" s="211" t="s">
        <v>382</v>
      </c>
      <c r="D177" s="212" t="s">
        <v>1123</v>
      </c>
      <c r="E177" s="212" t="s">
        <v>383</v>
      </c>
      <c r="F177" s="213" t="s">
        <v>384</v>
      </c>
      <c r="G177" s="401" t="s">
        <v>385</v>
      </c>
      <c r="H177" s="401"/>
    </row>
    <row r="178" spans="1:8" s="1" customFormat="1" ht="20.25" customHeight="1">
      <c r="A178" s="638" t="s">
        <v>1023</v>
      </c>
      <c r="B178" s="184" t="s">
        <v>856</v>
      </c>
      <c r="C178" s="190" t="s">
        <v>409</v>
      </c>
      <c r="D178" s="185">
        <v>0</v>
      </c>
      <c r="E178" s="185">
        <v>7000</v>
      </c>
      <c r="F178" s="186" t="s">
        <v>387</v>
      </c>
      <c r="G178" s="610" t="s">
        <v>388</v>
      </c>
      <c r="H178" s="611"/>
    </row>
    <row r="179" spans="1:8" s="1" customFormat="1" ht="20.25" customHeight="1">
      <c r="A179" s="639"/>
      <c r="B179" s="184" t="s">
        <v>853</v>
      </c>
      <c r="C179" s="203" t="s">
        <v>411</v>
      </c>
      <c r="D179" s="185">
        <v>0</v>
      </c>
      <c r="E179" s="185">
        <v>15000</v>
      </c>
      <c r="F179" s="186" t="s">
        <v>387</v>
      </c>
      <c r="G179" s="610" t="s">
        <v>388</v>
      </c>
      <c r="H179" s="611"/>
    </row>
    <row r="180" spans="1:8" s="1" customFormat="1" ht="20.25" customHeight="1">
      <c r="A180" s="639"/>
      <c r="B180" s="184" t="s">
        <v>852</v>
      </c>
      <c r="C180" s="190" t="s">
        <v>413</v>
      </c>
      <c r="D180" s="185">
        <v>0</v>
      </c>
      <c r="E180" s="185">
        <v>20000</v>
      </c>
      <c r="F180" s="186" t="s">
        <v>387</v>
      </c>
      <c r="G180" s="610" t="s">
        <v>388</v>
      </c>
      <c r="H180" s="611"/>
    </row>
    <row r="181" spans="1:8" s="1" customFormat="1" ht="20.25" customHeight="1">
      <c r="A181" s="639"/>
      <c r="B181" s="184" t="s">
        <v>903</v>
      </c>
      <c r="C181" s="190" t="s">
        <v>415</v>
      </c>
      <c r="D181" s="185">
        <v>0</v>
      </c>
      <c r="E181" s="185">
        <v>20000</v>
      </c>
      <c r="F181" s="186" t="s">
        <v>387</v>
      </c>
      <c r="G181" s="610" t="s">
        <v>388</v>
      </c>
      <c r="H181" s="611"/>
    </row>
    <row r="182" spans="1:8" s="1" customFormat="1" ht="20.25" customHeight="1">
      <c r="A182" s="639"/>
      <c r="B182" s="184" t="s">
        <v>854</v>
      </c>
      <c r="C182" s="190" t="s">
        <v>943</v>
      </c>
      <c r="D182" s="185">
        <v>0</v>
      </c>
      <c r="E182" s="185">
        <v>7000</v>
      </c>
      <c r="F182" s="186" t="s">
        <v>387</v>
      </c>
      <c r="G182" s="610" t="s">
        <v>388</v>
      </c>
      <c r="H182" s="611"/>
    </row>
    <row r="183" spans="1:8" s="25" customFormat="1" ht="25.5" customHeight="1">
      <c r="A183" s="639"/>
      <c r="B183" s="184" t="s">
        <v>446</v>
      </c>
      <c r="C183" s="190" t="s">
        <v>417</v>
      </c>
      <c r="D183" s="185">
        <v>0</v>
      </c>
      <c r="E183" s="185">
        <v>0</v>
      </c>
      <c r="F183" s="186" t="s">
        <v>387</v>
      </c>
      <c r="G183" s="610" t="s">
        <v>393</v>
      </c>
      <c r="H183" s="611"/>
    </row>
    <row r="184" spans="1:8" s="1" customFormat="1" ht="20.25" customHeight="1">
      <c r="A184" s="639"/>
      <c r="B184" s="184" t="s">
        <v>961</v>
      </c>
      <c r="C184" s="190" t="s">
        <v>945</v>
      </c>
      <c r="D184" s="185">
        <v>0</v>
      </c>
      <c r="E184" s="185">
        <v>0</v>
      </c>
      <c r="F184" s="186" t="s">
        <v>387</v>
      </c>
      <c r="G184" s="610" t="s">
        <v>393</v>
      </c>
      <c r="H184" s="611"/>
    </row>
    <row r="185" spans="1:8" s="1" customFormat="1" ht="20.25" customHeight="1">
      <c r="A185" s="639"/>
      <c r="B185" s="184" t="s">
        <v>962</v>
      </c>
      <c r="C185" s="190" t="s">
        <v>419</v>
      </c>
      <c r="D185" s="185">
        <v>0</v>
      </c>
      <c r="E185" s="185">
        <v>0</v>
      </c>
      <c r="F185" s="186" t="s">
        <v>387</v>
      </c>
      <c r="G185" s="610" t="s">
        <v>393</v>
      </c>
      <c r="H185" s="611"/>
    </row>
    <row r="186" spans="1:8" s="1" customFormat="1" ht="20.25" customHeight="1">
      <c r="A186" s="639"/>
      <c r="B186" s="184" t="s">
        <v>963</v>
      </c>
      <c r="C186" s="203" t="s">
        <v>421</v>
      </c>
      <c r="D186" s="185">
        <v>0</v>
      </c>
      <c r="E186" s="185">
        <v>0</v>
      </c>
      <c r="F186" s="186" t="s">
        <v>387</v>
      </c>
      <c r="G186" s="610" t="s">
        <v>393</v>
      </c>
      <c r="H186" s="611"/>
    </row>
    <row r="187" spans="1:8" s="1" customFormat="1" ht="20.25" customHeight="1">
      <c r="A187" s="639"/>
      <c r="B187" s="184" t="s">
        <v>964</v>
      </c>
      <c r="C187" s="190" t="s">
        <v>423</v>
      </c>
      <c r="D187" s="185">
        <v>0</v>
      </c>
      <c r="E187" s="185">
        <v>0</v>
      </c>
      <c r="F187" s="186" t="s">
        <v>387</v>
      </c>
      <c r="G187" s="610" t="s">
        <v>393</v>
      </c>
      <c r="H187" s="611"/>
    </row>
    <row r="188" spans="1:8" s="1" customFormat="1" ht="20.25" customHeight="1">
      <c r="A188" s="639"/>
      <c r="B188" s="184" t="s">
        <v>965</v>
      </c>
      <c r="C188" s="190" t="s">
        <v>966</v>
      </c>
      <c r="D188" s="185">
        <v>0</v>
      </c>
      <c r="E188" s="185">
        <v>0</v>
      </c>
      <c r="F188" s="186" t="s">
        <v>387</v>
      </c>
      <c r="G188" s="610" t="s">
        <v>393</v>
      </c>
      <c r="H188" s="611"/>
    </row>
    <row r="189" spans="1:10" s="1" customFormat="1" ht="20.25" customHeight="1">
      <c r="A189" s="639"/>
      <c r="B189" s="184" t="s">
        <v>447</v>
      </c>
      <c r="C189" s="190" t="s">
        <v>448</v>
      </c>
      <c r="D189" s="185">
        <v>0</v>
      </c>
      <c r="E189" s="185">
        <v>0</v>
      </c>
      <c r="F189" s="186" t="s">
        <v>387</v>
      </c>
      <c r="G189" s="610" t="s">
        <v>393</v>
      </c>
      <c r="H189" s="611"/>
      <c r="J189" s="180">
        <v>504000</v>
      </c>
    </row>
    <row r="190" spans="1:10" s="1" customFormat="1" ht="20.25" customHeight="1">
      <c r="A190" s="639"/>
      <c r="B190" s="184" t="s">
        <v>967</v>
      </c>
      <c r="C190" s="190" t="s">
        <v>968</v>
      </c>
      <c r="D190" s="185">
        <v>0</v>
      </c>
      <c r="E190" s="185">
        <v>0</v>
      </c>
      <c r="F190" s="186" t="s">
        <v>387</v>
      </c>
      <c r="G190" s="610" t="s">
        <v>393</v>
      </c>
      <c r="H190" s="611"/>
      <c r="J190" s="180">
        <f>J189-E192</f>
        <v>0</v>
      </c>
    </row>
    <row r="191" spans="1:8" s="1" customFormat="1" ht="20.25" customHeight="1" thickBot="1">
      <c r="A191" s="640"/>
      <c r="B191" s="184" t="s">
        <v>969</v>
      </c>
      <c r="C191" s="203" t="s">
        <v>970</v>
      </c>
      <c r="D191" s="185">
        <v>0</v>
      </c>
      <c r="E191" s="185">
        <v>0</v>
      </c>
      <c r="F191" s="186" t="s">
        <v>387</v>
      </c>
      <c r="G191" s="610" t="s">
        <v>393</v>
      </c>
      <c r="H191" s="611"/>
    </row>
    <row r="192" spans="1:8" s="1" customFormat="1" ht="20.25" customHeight="1" thickBot="1">
      <c r="A192" s="632" t="s">
        <v>449</v>
      </c>
      <c r="B192" s="633"/>
      <c r="C192" s="634"/>
      <c r="D192" s="206">
        <f>SUM(D119:D191)</f>
        <v>0</v>
      </c>
      <c r="E192" s="206">
        <f>SUM(E119:E191)</f>
        <v>504000</v>
      </c>
      <c r="F192" s="192"/>
      <c r="G192" s="617"/>
      <c r="H192" s="617"/>
    </row>
    <row r="193" spans="1:8" s="1" customFormat="1" ht="26.25" customHeight="1" thickBot="1">
      <c r="A193" s="612" t="s">
        <v>450</v>
      </c>
      <c r="B193" s="613"/>
      <c r="C193" s="613"/>
      <c r="D193" s="613"/>
      <c r="E193" s="613"/>
      <c r="F193" s="613"/>
      <c r="G193" s="613"/>
      <c r="H193" s="614"/>
    </row>
    <row r="194" spans="1:8" s="1" customFormat="1" ht="27.75" customHeight="1">
      <c r="A194" s="638" t="s">
        <v>1128</v>
      </c>
      <c r="B194" s="184" t="s">
        <v>451</v>
      </c>
      <c r="C194" s="190" t="s">
        <v>452</v>
      </c>
      <c r="D194" s="185">
        <v>0</v>
      </c>
      <c r="E194" s="185">
        <v>20000</v>
      </c>
      <c r="F194" s="186" t="s">
        <v>387</v>
      </c>
      <c r="G194" s="610" t="s">
        <v>393</v>
      </c>
      <c r="H194" s="611"/>
    </row>
    <row r="195" spans="1:8" s="1" customFormat="1" ht="15" customHeight="1">
      <c r="A195" s="639"/>
      <c r="B195" s="184" t="s">
        <v>453</v>
      </c>
      <c r="C195" s="190" t="s">
        <v>454</v>
      </c>
      <c r="D195" s="185">
        <v>0</v>
      </c>
      <c r="E195" s="185">
        <v>20000</v>
      </c>
      <c r="F195" s="186" t="s">
        <v>387</v>
      </c>
      <c r="G195" s="610" t="s">
        <v>393</v>
      </c>
      <c r="H195" s="611"/>
    </row>
    <row r="196" spans="1:8" s="1" customFormat="1" ht="15" customHeight="1">
      <c r="A196" s="639"/>
      <c r="B196" s="184" t="s">
        <v>455</v>
      </c>
      <c r="C196" s="190" t="s">
        <v>456</v>
      </c>
      <c r="D196" s="185">
        <v>0</v>
      </c>
      <c r="E196" s="185">
        <v>0</v>
      </c>
      <c r="F196" s="186" t="s">
        <v>387</v>
      </c>
      <c r="G196" s="610" t="s">
        <v>393</v>
      </c>
      <c r="H196" s="611"/>
    </row>
    <row r="197" spans="1:8" s="1" customFormat="1" ht="15" customHeight="1">
      <c r="A197" s="639"/>
      <c r="B197" s="184" t="s">
        <v>457</v>
      </c>
      <c r="C197" s="190" t="s">
        <v>458</v>
      </c>
      <c r="D197" s="185">
        <v>0</v>
      </c>
      <c r="E197" s="185">
        <v>20000</v>
      </c>
      <c r="F197" s="186" t="s">
        <v>387</v>
      </c>
      <c r="G197" s="610" t="s">
        <v>393</v>
      </c>
      <c r="H197" s="611"/>
    </row>
    <row r="198" spans="1:8" s="1" customFormat="1" ht="15" customHeight="1">
      <c r="A198" s="639"/>
      <c r="B198" s="184" t="s">
        <v>459</v>
      </c>
      <c r="C198" s="190" t="s">
        <v>460</v>
      </c>
      <c r="D198" s="185">
        <v>0</v>
      </c>
      <c r="E198" s="185">
        <v>20000</v>
      </c>
      <c r="F198" s="186" t="s">
        <v>387</v>
      </c>
      <c r="G198" s="610" t="s">
        <v>393</v>
      </c>
      <c r="H198" s="611"/>
    </row>
    <row r="199" spans="1:8" s="1" customFormat="1" ht="15" customHeight="1">
      <c r="A199" s="639"/>
      <c r="B199" s="184" t="s">
        <v>461</v>
      </c>
      <c r="C199" s="190" t="s">
        <v>462</v>
      </c>
      <c r="D199" s="185">
        <v>0</v>
      </c>
      <c r="E199" s="185">
        <v>20000</v>
      </c>
      <c r="F199" s="186" t="s">
        <v>387</v>
      </c>
      <c r="G199" s="610" t="s">
        <v>393</v>
      </c>
      <c r="H199" s="611"/>
    </row>
    <row r="200" spans="1:8" s="1" customFormat="1" ht="15" customHeight="1">
      <c r="A200" s="639"/>
      <c r="B200" s="184" t="s">
        <v>463</v>
      </c>
      <c r="C200" s="190" t="s">
        <v>464</v>
      </c>
      <c r="D200" s="185">
        <v>0</v>
      </c>
      <c r="E200" s="185">
        <v>20000</v>
      </c>
      <c r="F200" s="186" t="s">
        <v>387</v>
      </c>
      <c r="G200" s="610" t="s">
        <v>393</v>
      </c>
      <c r="H200" s="611"/>
    </row>
    <row r="201" spans="1:8" s="1" customFormat="1" ht="15" customHeight="1">
      <c r="A201" s="639"/>
      <c r="B201" s="184" t="s">
        <v>465</v>
      </c>
      <c r="C201" s="190" t="s">
        <v>466</v>
      </c>
      <c r="D201" s="185">
        <v>0</v>
      </c>
      <c r="E201" s="185">
        <v>0</v>
      </c>
      <c r="F201" s="186" t="s">
        <v>387</v>
      </c>
      <c r="G201" s="610" t="s">
        <v>393</v>
      </c>
      <c r="H201" s="611"/>
    </row>
    <row r="202" spans="1:8" s="1" customFormat="1" ht="15" customHeight="1">
      <c r="A202" s="639"/>
      <c r="B202" s="205" t="s">
        <v>467</v>
      </c>
      <c r="C202" s="190" t="s">
        <v>468</v>
      </c>
      <c r="D202" s="185">
        <v>0</v>
      </c>
      <c r="E202" s="185">
        <v>20000</v>
      </c>
      <c r="F202" s="186" t="s">
        <v>387</v>
      </c>
      <c r="G202" s="610" t="s">
        <v>393</v>
      </c>
      <c r="H202" s="611"/>
    </row>
    <row r="203" spans="1:8" s="1" customFormat="1" ht="15" customHeight="1">
      <c r="A203" s="639"/>
      <c r="B203" s="184" t="s">
        <v>469</v>
      </c>
      <c r="C203" s="190" t="s">
        <v>401</v>
      </c>
      <c r="D203" s="185">
        <v>0</v>
      </c>
      <c r="E203" s="185">
        <v>10000</v>
      </c>
      <c r="F203" s="186" t="s">
        <v>387</v>
      </c>
      <c r="G203" s="610" t="s">
        <v>393</v>
      </c>
      <c r="H203" s="611"/>
    </row>
    <row r="204" spans="1:8" s="1" customFormat="1" ht="15" customHeight="1">
      <c r="A204" s="639"/>
      <c r="B204" s="184" t="s">
        <v>470</v>
      </c>
      <c r="C204" s="190" t="s">
        <v>471</v>
      </c>
      <c r="D204" s="185">
        <v>0</v>
      </c>
      <c r="E204" s="185">
        <v>15000</v>
      </c>
      <c r="F204" s="186" t="s">
        <v>387</v>
      </c>
      <c r="G204" s="610" t="s">
        <v>393</v>
      </c>
      <c r="H204" s="611"/>
    </row>
    <row r="205" spans="1:8" s="1" customFormat="1" ht="15" customHeight="1">
      <c r="A205" s="639"/>
      <c r="B205" s="184" t="s">
        <v>472</v>
      </c>
      <c r="C205" s="190" t="s">
        <v>473</v>
      </c>
      <c r="D205" s="185">
        <v>0</v>
      </c>
      <c r="E205" s="185">
        <v>10000</v>
      </c>
      <c r="F205" s="186" t="s">
        <v>387</v>
      </c>
      <c r="G205" s="610" t="s">
        <v>393</v>
      </c>
      <c r="H205" s="611"/>
    </row>
    <row r="206" spans="1:8" s="1" customFormat="1" ht="15" customHeight="1">
      <c r="A206" s="639"/>
      <c r="B206" s="204" t="s">
        <v>474</v>
      </c>
      <c r="C206" s="190" t="s">
        <v>475</v>
      </c>
      <c r="D206" s="185">
        <v>0</v>
      </c>
      <c r="E206" s="185">
        <v>15000</v>
      </c>
      <c r="F206" s="186" t="s">
        <v>387</v>
      </c>
      <c r="G206" s="610" t="s">
        <v>393</v>
      </c>
      <c r="H206" s="611"/>
    </row>
    <row r="207" spans="1:8" s="1" customFormat="1" ht="15" customHeight="1" thickBot="1">
      <c r="A207" s="640"/>
      <c r="B207" s="184" t="s">
        <v>971</v>
      </c>
      <c r="C207" s="190" t="s">
        <v>476</v>
      </c>
      <c r="D207" s="185">
        <v>0</v>
      </c>
      <c r="E207" s="185">
        <v>0</v>
      </c>
      <c r="F207" s="186" t="s">
        <v>387</v>
      </c>
      <c r="G207" s="610" t="s">
        <v>393</v>
      </c>
      <c r="H207" s="611"/>
    </row>
    <row r="208" spans="1:8" s="25" customFormat="1" ht="25.5" customHeight="1" thickBot="1">
      <c r="A208" s="211" t="s">
        <v>121</v>
      </c>
      <c r="B208" s="211" t="s">
        <v>381</v>
      </c>
      <c r="C208" s="211" t="s">
        <v>382</v>
      </c>
      <c r="D208" s="212" t="s">
        <v>1123</v>
      </c>
      <c r="E208" s="212" t="s">
        <v>383</v>
      </c>
      <c r="F208" s="213" t="s">
        <v>384</v>
      </c>
      <c r="G208" s="401" t="s">
        <v>385</v>
      </c>
      <c r="H208" s="401"/>
    </row>
    <row r="209" spans="1:8" s="1" customFormat="1" ht="15" customHeight="1">
      <c r="A209" s="638" t="s">
        <v>1128</v>
      </c>
      <c r="B209" s="184" t="s">
        <v>477</v>
      </c>
      <c r="C209" s="190" t="s">
        <v>478</v>
      </c>
      <c r="D209" s="185">
        <v>0</v>
      </c>
      <c r="E209" s="185">
        <v>15000</v>
      </c>
      <c r="F209" s="186" t="s">
        <v>387</v>
      </c>
      <c r="G209" s="610" t="s">
        <v>393</v>
      </c>
      <c r="H209" s="611"/>
    </row>
    <row r="210" spans="1:8" s="1" customFormat="1" ht="15" customHeight="1">
      <c r="A210" s="639"/>
      <c r="B210" s="184" t="s">
        <v>972</v>
      </c>
      <c r="C210" s="190" t="s">
        <v>973</v>
      </c>
      <c r="D210" s="185">
        <v>0</v>
      </c>
      <c r="E210" s="185">
        <v>0</v>
      </c>
      <c r="F210" s="186"/>
      <c r="G210" s="610" t="s">
        <v>393</v>
      </c>
      <c r="H210" s="611"/>
    </row>
    <row r="211" spans="1:8" s="1" customFormat="1" ht="15" customHeight="1">
      <c r="A211" s="639"/>
      <c r="B211" s="189" t="s">
        <v>974</v>
      </c>
      <c r="C211" s="190" t="s">
        <v>975</v>
      </c>
      <c r="D211" s="185">
        <v>0</v>
      </c>
      <c r="E211" s="185">
        <v>0</v>
      </c>
      <c r="F211" s="186" t="s">
        <v>387</v>
      </c>
      <c r="G211" s="610" t="s">
        <v>393</v>
      </c>
      <c r="H211" s="611"/>
    </row>
    <row r="212" spans="1:8" s="1" customFormat="1" ht="15" customHeight="1">
      <c r="A212" s="639"/>
      <c r="B212" s="184" t="s">
        <v>976</v>
      </c>
      <c r="C212" s="190" t="s">
        <v>977</v>
      </c>
      <c r="D212" s="185">
        <v>0</v>
      </c>
      <c r="E212" s="185">
        <v>0</v>
      </c>
      <c r="F212" s="186" t="s">
        <v>387</v>
      </c>
      <c r="G212" s="610" t="s">
        <v>393</v>
      </c>
      <c r="H212" s="611"/>
    </row>
    <row r="213" spans="1:8" s="1" customFormat="1" ht="15" customHeight="1">
      <c r="A213" s="639"/>
      <c r="B213" s="204" t="s">
        <v>479</v>
      </c>
      <c r="C213" s="190" t="s">
        <v>480</v>
      </c>
      <c r="D213" s="185">
        <v>0</v>
      </c>
      <c r="E213" s="185">
        <v>5000</v>
      </c>
      <c r="F213" s="186" t="s">
        <v>387</v>
      </c>
      <c r="G213" s="610" t="s">
        <v>393</v>
      </c>
      <c r="H213" s="611"/>
    </row>
    <row r="214" spans="1:8" s="1" customFormat="1" ht="15" customHeight="1">
      <c r="A214" s="639"/>
      <c r="B214" s="184" t="s">
        <v>978</v>
      </c>
      <c r="C214" s="190" t="s">
        <v>979</v>
      </c>
      <c r="D214" s="185">
        <v>0</v>
      </c>
      <c r="E214" s="185">
        <v>0</v>
      </c>
      <c r="F214" s="186" t="s">
        <v>387</v>
      </c>
      <c r="G214" s="610" t="s">
        <v>393</v>
      </c>
      <c r="H214" s="611"/>
    </row>
    <row r="215" spans="1:8" s="1" customFormat="1" ht="15" customHeight="1">
      <c r="A215" s="639"/>
      <c r="B215" s="184" t="s">
        <v>481</v>
      </c>
      <c r="C215" s="190" t="s">
        <v>482</v>
      </c>
      <c r="D215" s="185">
        <v>0</v>
      </c>
      <c r="E215" s="185">
        <v>15000</v>
      </c>
      <c r="F215" s="186" t="s">
        <v>387</v>
      </c>
      <c r="G215" s="610" t="s">
        <v>393</v>
      </c>
      <c r="H215" s="611"/>
    </row>
    <row r="216" spans="1:8" s="25" customFormat="1" ht="16.5" customHeight="1">
      <c r="A216" s="639"/>
      <c r="B216" s="184" t="s">
        <v>483</v>
      </c>
      <c r="C216" s="190" t="s">
        <v>484</v>
      </c>
      <c r="D216" s="185">
        <v>0</v>
      </c>
      <c r="E216" s="185">
        <v>10000</v>
      </c>
      <c r="F216" s="186" t="s">
        <v>387</v>
      </c>
      <c r="G216" s="610" t="s">
        <v>393</v>
      </c>
      <c r="H216" s="611"/>
    </row>
    <row r="217" spans="1:8" s="1" customFormat="1" ht="15" customHeight="1">
      <c r="A217" s="639"/>
      <c r="B217" s="184" t="s">
        <v>980</v>
      </c>
      <c r="C217" s="190" t="s">
        <v>981</v>
      </c>
      <c r="D217" s="185">
        <v>0</v>
      </c>
      <c r="E217" s="185">
        <v>0</v>
      </c>
      <c r="F217" s="186" t="s">
        <v>387</v>
      </c>
      <c r="G217" s="610" t="s">
        <v>393</v>
      </c>
      <c r="H217" s="611"/>
    </row>
    <row r="218" spans="1:8" s="1" customFormat="1" ht="15" customHeight="1">
      <c r="A218" s="639"/>
      <c r="B218" s="184" t="s">
        <v>982</v>
      </c>
      <c r="C218" s="190" t="s">
        <v>983</v>
      </c>
      <c r="D218" s="185">
        <v>0</v>
      </c>
      <c r="E218" s="185">
        <v>0</v>
      </c>
      <c r="F218" s="186" t="s">
        <v>387</v>
      </c>
      <c r="G218" s="610" t="s">
        <v>393</v>
      </c>
      <c r="H218" s="611"/>
    </row>
    <row r="219" spans="1:8" s="1" customFormat="1" ht="15" customHeight="1">
      <c r="A219" s="639"/>
      <c r="B219" s="184" t="s">
        <v>485</v>
      </c>
      <c r="C219" s="190" t="s">
        <v>486</v>
      </c>
      <c r="D219" s="185">
        <v>0</v>
      </c>
      <c r="E219" s="185">
        <v>10000</v>
      </c>
      <c r="F219" s="186" t="s">
        <v>387</v>
      </c>
      <c r="G219" s="610" t="s">
        <v>393</v>
      </c>
      <c r="H219" s="611"/>
    </row>
    <row r="220" spans="1:8" s="1" customFormat="1" ht="15" customHeight="1">
      <c r="A220" s="639"/>
      <c r="B220" s="184" t="s">
        <v>487</v>
      </c>
      <c r="C220" s="190" t="s">
        <v>488</v>
      </c>
      <c r="D220" s="185">
        <v>0</v>
      </c>
      <c r="E220" s="185">
        <v>0</v>
      </c>
      <c r="F220" s="186" t="s">
        <v>387</v>
      </c>
      <c r="G220" s="610" t="s">
        <v>393</v>
      </c>
      <c r="H220" s="611"/>
    </row>
    <row r="221" spans="1:8" s="1" customFormat="1" ht="15" customHeight="1">
      <c r="A221" s="639"/>
      <c r="B221" s="184" t="s">
        <v>489</v>
      </c>
      <c r="C221" s="190" t="s">
        <v>490</v>
      </c>
      <c r="D221" s="185">
        <v>0</v>
      </c>
      <c r="E221" s="185">
        <v>0</v>
      </c>
      <c r="F221" s="186" t="s">
        <v>387</v>
      </c>
      <c r="G221" s="610" t="s">
        <v>393</v>
      </c>
      <c r="H221" s="611"/>
    </row>
    <row r="222" spans="1:8" s="1" customFormat="1" ht="15" customHeight="1">
      <c r="A222" s="639"/>
      <c r="B222" s="184" t="s">
        <v>984</v>
      </c>
      <c r="C222" s="190" t="s">
        <v>428</v>
      </c>
      <c r="D222" s="185">
        <v>0</v>
      </c>
      <c r="E222" s="185">
        <v>0</v>
      </c>
      <c r="F222" s="186" t="s">
        <v>387</v>
      </c>
      <c r="G222" s="610" t="s">
        <v>393</v>
      </c>
      <c r="H222" s="611"/>
    </row>
    <row r="223" spans="1:8" s="1" customFormat="1" ht="15" customHeight="1">
      <c r="A223" s="639"/>
      <c r="B223" s="184" t="s">
        <v>985</v>
      </c>
      <c r="C223" s="190" t="s">
        <v>986</v>
      </c>
      <c r="D223" s="185">
        <v>0</v>
      </c>
      <c r="E223" s="185">
        <v>0</v>
      </c>
      <c r="F223" s="186" t="s">
        <v>387</v>
      </c>
      <c r="G223" s="610" t="s">
        <v>393</v>
      </c>
      <c r="H223" s="611"/>
    </row>
    <row r="224" spans="1:8" s="1" customFormat="1" ht="15" customHeight="1">
      <c r="A224" s="639"/>
      <c r="B224" s="184" t="s">
        <v>491</v>
      </c>
      <c r="C224" s="190" t="s">
        <v>492</v>
      </c>
      <c r="D224" s="185">
        <v>0</v>
      </c>
      <c r="E224" s="185">
        <v>5000</v>
      </c>
      <c r="F224" s="186" t="s">
        <v>387</v>
      </c>
      <c r="G224" s="610" t="s">
        <v>393</v>
      </c>
      <c r="H224" s="611"/>
    </row>
    <row r="225" spans="1:8" s="1" customFormat="1" ht="15" customHeight="1">
      <c r="A225" s="639"/>
      <c r="B225" s="184" t="s">
        <v>493</v>
      </c>
      <c r="C225" s="190" t="s">
        <v>494</v>
      </c>
      <c r="D225" s="185">
        <v>0</v>
      </c>
      <c r="E225" s="185">
        <v>7000</v>
      </c>
      <c r="F225" s="186" t="s">
        <v>387</v>
      </c>
      <c r="G225" s="610" t="s">
        <v>393</v>
      </c>
      <c r="H225" s="611"/>
    </row>
    <row r="226" spans="1:8" s="1" customFormat="1" ht="15" customHeight="1">
      <c r="A226" s="639"/>
      <c r="B226" s="184" t="s">
        <v>987</v>
      </c>
      <c r="C226" s="190" t="s">
        <v>988</v>
      </c>
      <c r="D226" s="185">
        <v>0</v>
      </c>
      <c r="E226" s="185">
        <v>0</v>
      </c>
      <c r="F226" s="186" t="s">
        <v>387</v>
      </c>
      <c r="G226" s="610" t="s">
        <v>393</v>
      </c>
      <c r="H226" s="611"/>
    </row>
    <row r="227" spans="1:8" s="1" customFormat="1" ht="15" customHeight="1">
      <c r="A227" s="639"/>
      <c r="B227" s="184" t="s">
        <v>495</v>
      </c>
      <c r="C227" s="190" t="s">
        <v>496</v>
      </c>
      <c r="D227" s="185">
        <v>0</v>
      </c>
      <c r="E227" s="185">
        <v>5000</v>
      </c>
      <c r="F227" s="186" t="s">
        <v>387</v>
      </c>
      <c r="G227" s="610" t="s">
        <v>393</v>
      </c>
      <c r="H227" s="611"/>
    </row>
    <row r="228" spans="1:8" s="1" customFormat="1" ht="15" customHeight="1">
      <c r="A228" s="639"/>
      <c r="B228" s="184" t="s">
        <v>497</v>
      </c>
      <c r="C228" s="190" t="s">
        <v>498</v>
      </c>
      <c r="D228" s="185">
        <v>0</v>
      </c>
      <c r="E228" s="185">
        <v>5000</v>
      </c>
      <c r="F228" s="186" t="s">
        <v>387</v>
      </c>
      <c r="G228" s="610" t="s">
        <v>393</v>
      </c>
      <c r="H228" s="611"/>
    </row>
    <row r="229" spans="1:8" s="1" customFormat="1" ht="15" customHeight="1">
      <c r="A229" s="639"/>
      <c r="B229" s="184" t="s">
        <v>989</v>
      </c>
      <c r="C229" s="190" t="s">
        <v>990</v>
      </c>
      <c r="D229" s="185">
        <v>0</v>
      </c>
      <c r="E229" s="185">
        <v>0</v>
      </c>
      <c r="F229" s="186" t="s">
        <v>387</v>
      </c>
      <c r="G229" s="610" t="s">
        <v>393</v>
      </c>
      <c r="H229" s="611"/>
    </row>
    <row r="230" spans="1:8" s="1" customFormat="1" ht="15" customHeight="1">
      <c r="A230" s="639"/>
      <c r="B230" s="184" t="s">
        <v>991</v>
      </c>
      <c r="C230" s="190" t="s">
        <v>992</v>
      </c>
      <c r="D230" s="185">
        <v>0</v>
      </c>
      <c r="E230" s="185">
        <v>0</v>
      </c>
      <c r="F230" s="186" t="s">
        <v>387</v>
      </c>
      <c r="G230" s="610" t="s">
        <v>393</v>
      </c>
      <c r="H230" s="611"/>
    </row>
    <row r="231" spans="1:8" s="1" customFormat="1" ht="15" customHeight="1">
      <c r="A231" s="639"/>
      <c r="B231" s="184" t="s">
        <v>499</v>
      </c>
      <c r="C231" s="190" t="s">
        <v>500</v>
      </c>
      <c r="D231" s="185">
        <v>0</v>
      </c>
      <c r="E231" s="185">
        <v>7000</v>
      </c>
      <c r="F231" s="186" t="s">
        <v>387</v>
      </c>
      <c r="G231" s="610" t="s">
        <v>393</v>
      </c>
      <c r="H231" s="611"/>
    </row>
    <row r="232" spans="1:8" s="1" customFormat="1" ht="15" customHeight="1">
      <c r="A232" s="639"/>
      <c r="B232" s="184" t="s">
        <v>501</v>
      </c>
      <c r="C232" s="190" t="s">
        <v>502</v>
      </c>
      <c r="D232" s="185">
        <v>0</v>
      </c>
      <c r="E232" s="185">
        <v>7000</v>
      </c>
      <c r="F232" s="186" t="s">
        <v>387</v>
      </c>
      <c r="G232" s="610" t="s">
        <v>393</v>
      </c>
      <c r="H232" s="611"/>
    </row>
    <row r="233" spans="1:8" s="1" customFormat="1" ht="15" customHeight="1">
      <c r="A233" s="639"/>
      <c r="B233" s="184" t="s">
        <v>503</v>
      </c>
      <c r="C233" s="190" t="s">
        <v>504</v>
      </c>
      <c r="D233" s="185">
        <v>0</v>
      </c>
      <c r="E233" s="185">
        <v>5000</v>
      </c>
      <c r="F233" s="186" t="s">
        <v>387</v>
      </c>
      <c r="G233" s="610" t="s">
        <v>393</v>
      </c>
      <c r="H233" s="611"/>
    </row>
    <row r="234" spans="1:8" s="1" customFormat="1" ht="15" customHeight="1">
      <c r="A234" s="639"/>
      <c r="B234" s="184" t="s">
        <v>505</v>
      </c>
      <c r="C234" s="190" t="s">
        <v>506</v>
      </c>
      <c r="D234" s="185">
        <v>0</v>
      </c>
      <c r="E234" s="185">
        <v>10000</v>
      </c>
      <c r="F234" s="186" t="s">
        <v>387</v>
      </c>
      <c r="G234" s="610" t="s">
        <v>393</v>
      </c>
      <c r="H234" s="611"/>
    </row>
    <row r="235" spans="1:8" s="1" customFormat="1" ht="15" customHeight="1">
      <c r="A235" s="639"/>
      <c r="B235" s="184" t="s">
        <v>507</v>
      </c>
      <c r="C235" s="190" t="s">
        <v>508</v>
      </c>
      <c r="D235" s="185">
        <v>0</v>
      </c>
      <c r="E235" s="185">
        <v>4000</v>
      </c>
      <c r="F235" s="186" t="s">
        <v>387</v>
      </c>
      <c r="G235" s="610" t="s">
        <v>393</v>
      </c>
      <c r="H235" s="611"/>
    </row>
    <row r="236" spans="1:8" s="1" customFormat="1" ht="15" customHeight="1">
      <c r="A236" s="639"/>
      <c r="B236" s="184" t="s">
        <v>882</v>
      </c>
      <c r="C236" s="190" t="s">
        <v>498</v>
      </c>
      <c r="D236" s="185">
        <v>0</v>
      </c>
      <c r="E236" s="185">
        <v>15000</v>
      </c>
      <c r="F236" s="186" t="s">
        <v>387</v>
      </c>
      <c r="G236" s="610" t="s">
        <v>388</v>
      </c>
      <c r="H236" s="611"/>
    </row>
    <row r="237" spans="1:8" s="1" customFormat="1" ht="15" customHeight="1">
      <c r="A237" s="639"/>
      <c r="B237" s="184" t="s">
        <v>881</v>
      </c>
      <c r="C237" s="190" t="s">
        <v>990</v>
      </c>
      <c r="D237" s="185">
        <v>0</v>
      </c>
      <c r="E237" s="185">
        <v>20000</v>
      </c>
      <c r="F237" s="186" t="s">
        <v>387</v>
      </c>
      <c r="G237" s="610" t="s">
        <v>388</v>
      </c>
      <c r="H237" s="611"/>
    </row>
    <row r="238" spans="1:8" s="1" customFormat="1" ht="15" customHeight="1">
      <c r="A238" s="639"/>
      <c r="B238" s="184" t="s">
        <v>880</v>
      </c>
      <c r="C238" s="190" t="s">
        <v>992</v>
      </c>
      <c r="D238" s="185">
        <v>0</v>
      </c>
      <c r="E238" s="185">
        <v>20000</v>
      </c>
      <c r="F238" s="186" t="s">
        <v>387</v>
      </c>
      <c r="G238" s="610" t="s">
        <v>388</v>
      </c>
      <c r="H238" s="611"/>
    </row>
    <row r="239" spans="1:8" s="1" customFormat="1" ht="15" customHeight="1">
      <c r="A239" s="639"/>
      <c r="B239" s="184" t="s">
        <v>447</v>
      </c>
      <c r="C239" s="190" t="s">
        <v>500</v>
      </c>
      <c r="D239" s="185">
        <v>0</v>
      </c>
      <c r="E239" s="185">
        <v>5000</v>
      </c>
      <c r="F239" s="186" t="s">
        <v>387</v>
      </c>
      <c r="G239" s="610" t="s">
        <v>388</v>
      </c>
      <c r="H239" s="611"/>
    </row>
    <row r="240" spans="1:8" s="1" customFormat="1" ht="15" customHeight="1">
      <c r="A240" s="639"/>
      <c r="B240" s="184" t="s">
        <v>888</v>
      </c>
      <c r="C240" s="190" t="s">
        <v>502</v>
      </c>
      <c r="D240" s="185">
        <v>0</v>
      </c>
      <c r="E240" s="185">
        <v>5000</v>
      </c>
      <c r="F240" s="186" t="s">
        <v>387</v>
      </c>
      <c r="G240" s="610" t="s">
        <v>388</v>
      </c>
      <c r="H240" s="611"/>
    </row>
    <row r="241" spans="1:8" s="1" customFormat="1" ht="15" customHeight="1">
      <c r="A241" s="639"/>
      <c r="B241" s="184" t="s">
        <v>892</v>
      </c>
      <c r="C241" s="190" t="s">
        <v>490</v>
      </c>
      <c r="D241" s="185">
        <v>0</v>
      </c>
      <c r="E241" s="185">
        <v>4000</v>
      </c>
      <c r="F241" s="186" t="s">
        <v>387</v>
      </c>
      <c r="G241" s="610" t="s">
        <v>388</v>
      </c>
      <c r="H241" s="611"/>
    </row>
    <row r="242" spans="1:8" s="1" customFormat="1" ht="15" customHeight="1">
      <c r="A242" s="639"/>
      <c r="B242" s="184" t="s">
        <v>446</v>
      </c>
      <c r="C242" s="190" t="s">
        <v>428</v>
      </c>
      <c r="D242" s="185">
        <v>0</v>
      </c>
      <c r="E242" s="185">
        <v>5000</v>
      </c>
      <c r="F242" s="186" t="s">
        <v>387</v>
      </c>
      <c r="G242" s="610" t="s">
        <v>388</v>
      </c>
      <c r="H242" s="611"/>
    </row>
    <row r="243" spans="1:8" s="1" customFormat="1" ht="15" customHeight="1">
      <c r="A243" s="639"/>
      <c r="B243" s="184" t="s">
        <v>904</v>
      </c>
      <c r="C243" s="190" t="s">
        <v>986</v>
      </c>
      <c r="D243" s="185">
        <v>0</v>
      </c>
      <c r="E243" s="185">
        <v>4000</v>
      </c>
      <c r="F243" s="186" t="s">
        <v>387</v>
      </c>
      <c r="G243" s="610" t="s">
        <v>388</v>
      </c>
      <c r="H243" s="611"/>
    </row>
    <row r="244" spans="1:8" s="1" customFormat="1" ht="15" customHeight="1" thickBot="1">
      <c r="A244" s="640"/>
      <c r="B244" s="204" t="s">
        <v>894</v>
      </c>
      <c r="C244" s="190" t="s">
        <v>490</v>
      </c>
      <c r="D244" s="185">
        <v>0</v>
      </c>
      <c r="E244" s="185">
        <v>4000</v>
      </c>
      <c r="F244" s="186" t="s">
        <v>387</v>
      </c>
      <c r="G244" s="610" t="s">
        <v>388</v>
      </c>
      <c r="H244" s="611"/>
    </row>
    <row r="245" spans="1:8" s="25" customFormat="1" ht="25.5" customHeight="1" thickBot="1">
      <c r="A245" s="211" t="s">
        <v>121</v>
      </c>
      <c r="B245" s="211" t="s">
        <v>381</v>
      </c>
      <c r="C245" s="211" t="s">
        <v>382</v>
      </c>
      <c r="D245" s="212" t="s">
        <v>1123</v>
      </c>
      <c r="E245" s="212" t="s">
        <v>383</v>
      </c>
      <c r="F245" s="213" t="s">
        <v>384</v>
      </c>
      <c r="G245" s="401" t="s">
        <v>385</v>
      </c>
      <c r="H245" s="401"/>
    </row>
    <row r="246" spans="1:8" s="1" customFormat="1" ht="15" customHeight="1">
      <c r="A246" s="638" t="s">
        <v>1128</v>
      </c>
      <c r="B246" s="184" t="s">
        <v>422</v>
      </c>
      <c r="C246" s="190" t="s">
        <v>428</v>
      </c>
      <c r="D246" s="185">
        <v>0</v>
      </c>
      <c r="E246" s="185">
        <v>7000</v>
      </c>
      <c r="F246" s="186" t="s">
        <v>387</v>
      </c>
      <c r="G246" s="610" t="s">
        <v>388</v>
      </c>
      <c r="H246" s="611"/>
    </row>
    <row r="247" spans="1:8" s="1" customFormat="1" ht="15" customHeight="1">
      <c r="A247" s="639"/>
      <c r="B247" s="184" t="s">
        <v>487</v>
      </c>
      <c r="C247" s="190" t="s">
        <v>986</v>
      </c>
      <c r="D247" s="185">
        <v>0</v>
      </c>
      <c r="E247" s="185">
        <v>10000</v>
      </c>
      <c r="F247" s="186" t="s">
        <v>387</v>
      </c>
      <c r="G247" s="610" t="s">
        <v>388</v>
      </c>
      <c r="H247" s="611"/>
    </row>
    <row r="248" spans="1:8" s="1" customFormat="1" ht="15" customHeight="1">
      <c r="A248" s="639"/>
      <c r="B248" s="184" t="s">
        <v>489</v>
      </c>
      <c r="C248" s="190" t="s">
        <v>490</v>
      </c>
      <c r="D248" s="185">
        <v>0</v>
      </c>
      <c r="E248" s="185">
        <v>10000</v>
      </c>
      <c r="F248" s="186" t="s">
        <v>387</v>
      </c>
      <c r="G248" s="610" t="s">
        <v>388</v>
      </c>
      <c r="H248" s="611"/>
    </row>
    <row r="249" spans="1:8" s="1" customFormat="1" ht="15" customHeight="1">
      <c r="A249" s="639"/>
      <c r="B249" s="184" t="s">
        <v>424</v>
      </c>
      <c r="C249" s="190" t="s">
        <v>425</v>
      </c>
      <c r="D249" s="185">
        <v>0</v>
      </c>
      <c r="E249" s="185">
        <v>10000</v>
      </c>
      <c r="F249" s="186" t="s">
        <v>387</v>
      </c>
      <c r="G249" s="610" t="s">
        <v>388</v>
      </c>
      <c r="H249" s="611"/>
    </row>
    <row r="250" spans="1:8" s="1" customFormat="1" ht="15" customHeight="1">
      <c r="A250" s="639"/>
      <c r="B250" s="184" t="s">
        <v>431</v>
      </c>
      <c r="C250" s="190" t="s">
        <v>432</v>
      </c>
      <c r="D250" s="185">
        <v>0</v>
      </c>
      <c r="E250" s="185">
        <v>10000</v>
      </c>
      <c r="F250" s="186" t="s">
        <v>387</v>
      </c>
      <c r="G250" s="610" t="s">
        <v>388</v>
      </c>
      <c r="H250" s="611"/>
    </row>
    <row r="251" spans="1:8" s="1" customFormat="1" ht="15" customHeight="1">
      <c r="A251" s="639"/>
      <c r="B251" s="184" t="s">
        <v>465</v>
      </c>
      <c r="C251" s="190" t="s">
        <v>466</v>
      </c>
      <c r="D251" s="185">
        <v>0</v>
      </c>
      <c r="E251" s="185">
        <v>15000</v>
      </c>
      <c r="F251" s="186" t="s">
        <v>387</v>
      </c>
      <c r="G251" s="610" t="s">
        <v>388</v>
      </c>
      <c r="H251" s="611"/>
    </row>
    <row r="252" spans="1:8" s="1" customFormat="1" ht="15" customHeight="1">
      <c r="A252" s="639"/>
      <c r="B252" s="184" t="s">
        <v>414</v>
      </c>
      <c r="C252" s="190" t="s">
        <v>415</v>
      </c>
      <c r="D252" s="185">
        <v>0</v>
      </c>
      <c r="E252" s="185">
        <v>15000</v>
      </c>
      <c r="F252" s="186" t="s">
        <v>387</v>
      </c>
      <c r="G252" s="610" t="s">
        <v>388</v>
      </c>
      <c r="H252" s="611"/>
    </row>
    <row r="253" spans="1:8" s="1" customFormat="1" ht="15" customHeight="1">
      <c r="A253" s="639"/>
      <c r="B253" s="184" t="s">
        <v>883</v>
      </c>
      <c r="C253" s="190" t="s">
        <v>986</v>
      </c>
      <c r="D253" s="185">
        <v>0</v>
      </c>
      <c r="E253" s="185">
        <v>15000</v>
      </c>
      <c r="F253" s="186" t="s">
        <v>387</v>
      </c>
      <c r="G253" s="610" t="s">
        <v>388</v>
      </c>
      <c r="H253" s="611"/>
    </row>
    <row r="254" spans="1:8" s="25" customFormat="1" ht="25.5" customHeight="1">
      <c r="A254" s="639"/>
      <c r="B254" s="184" t="s">
        <v>404</v>
      </c>
      <c r="C254" s="190" t="s">
        <v>490</v>
      </c>
      <c r="D254" s="185">
        <v>0</v>
      </c>
      <c r="E254" s="185">
        <v>15000</v>
      </c>
      <c r="F254" s="186" t="s">
        <v>387</v>
      </c>
      <c r="G254" s="610" t="s">
        <v>388</v>
      </c>
      <c r="H254" s="611"/>
    </row>
    <row r="255" spans="1:8" s="1" customFormat="1" ht="15" customHeight="1">
      <c r="A255" s="639"/>
      <c r="B255" s="184" t="s">
        <v>884</v>
      </c>
      <c r="C255" s="190" t="s">
        <v>425</v>
      </c>
      <c r="D255" s="185">
        <v>0</v>
      </c>
      <c r="E255" s="185">
        <v>10000</v>
      </c>
      <c r="F255" s="186" t="s">
        <v>387</v>
      </c>
      <c r="G255" s="610" t="s">
        <v>388</v>
      </c>
      <c r="H255" s="611"/>
    </row>
    <row r="256" spans="1:8" s="1" customFormat="1" ht="15" customHeight="1">
      <c r="A256" s="639"/>
      <c r="B256" s="184" t="s">
        <v>885</v>
      </c>
      <c r="C256" s="190" t="s">
        <v>432</v>
      </c>
      <c r="D256" s="185">
        <v>0</v>
      </c>
      <c r="E256" s="185">
        <v>10000</v>
      </c>
      <c r="F256" s="186" t="s">
        <v>387</v>
      </c>
      <c r="G256" s="610" t="s">
        <v>388</v>
      </c>
      <c r="H256" s="611"/>
    </row>
    <row r="257" spans="1:8" s="1" customFormat="1" ht="15" customHeight="1">
      <c r="A257" s="639"/>
      <c r="B257" s="184" t="s">
        <v>893</v>
      </c>
      <c r="C257" s="190" t="s">
        <v>986</v>
      </c>
      <c r="D257" s="185">
        <v>0</v>
      </c>
      <c r="E257" s="185">
        <v>4000</v>
      </c>
      <c r="F257" s="186" t="s">
        <v>387</v>
      </c>
      <c r="G257" s="610" t="s">
        <v>388</v>
      </c>
      <c r="H257" s="611"/>
    </row>
    <row r="258" spans="1:8" s="1" customFormat="1" ht="15" customHeight="1">
      <c r="A258" s="639"/>
      <c r="B258" s="184" t="s">
        <v>891</v>
      </c>
      <c r="C258" s="190" t="s">
        <v>490</v>
      </c>
      <c r="D258" s="185">
        <v>0</v>
      </c>
      <c r="E258" s="185">
        <v>5000</v>
      </c>
      <c r="F258" s="186" t="s">
        <v>387</v>
      </c>
      <c r="G258" s="610" t="s">
        <v>388</v>
      </c>
      <c r="H258" s="611"/>
    </row>
    <row r="259" spans="1:8" s="1" customFormat="1" ht="15" customHeight="1">
      <c r="A259" s="639"/>
      <c r="B259" s="204" t="s">
        <v>896</v>
      </c>
      <c r="C259" s="190" t="s">
        <v>425</v>
      </c>
      <c r="D259" s="185">
        <v>0</v>
      </c>
      <c r="E259" s="185">
        <v>4000</v>
      </c>
      <c r="F259" s="186" t="s">
        <v>387</v>
      </c>
      <c r="G259" s="610" t="s">
        <v>388</v>
      </c>
      <c r="H259" s="611"/>
    </row>
    <row r="260" spans="1:8" s="1" customFormat="1" ht="15" customHeight="1">
      <c r="A260" s="639"/>
      <c r="B260" s="184" t="s">
        <v>895</v>
      </c>
      <c r="C260" s="190" t="s">
        <v>432</v>
      </c>
      <c r="D260" s="185">
        <v>0</v>
      </c>
      <c r="E260" s="185">
        <v>4000</v>
      </c>
      <c r="F260" s="186" t="s">
        <v>387</v>
      </c>
      <c r="G260" s="610" t="s">
        <v>388</v>
      </c>
      <c r="H260" s="611"/>
    </row>
    <row r="261" spans="1:8" s="1" customFormat="1" ht="15" customHeight="1">
      <c r="A261" s="639"/>
      <c r="B261" s="184" t="s">
        <v>898</v>
      </c>
      <c r="C261" s="190" t="s">
        <v>986</v>
      </c>
      <c r="D261" s="185">
        <v>0</v>
      </c>
      <c r="E261" s="185">
        <v>4000</v>
      </c>
      <c r="F261" s="186" t="s">
        <v>387</v>
      </c>
      <c r="G261" s="610" t="s">
        <v>388</v>
      </c>
      <c r="H261" s="611"/>
    </row>
    <row r="262" spans="1:8" s="1" customFormat="1" ht="15" customHeight="1">
      <c r="A262" s="639"/>
      <c r="B262" s="189" t="s">
        <v>897</v>
      </c>
      <c r="C262" s="190" t="s">
        <v>490</v>
      </c>
      <c r="D262" s="185">
        <v>0</v>
      </c>
      <c r="E262" s="185">
        <v>4000</v>
      </c>
      <c r="F262" s="186" t="s">
        <v>387</v>
      </c>
      <c r="G262" s="610" t="s">
        <v>388</v>
      </c>
      <c r="H262" s="611"/>
    </row>
    <row r="263" spans="1:8" s="1" customFormat="1" ht="15" customHeight="1">
      <c r="A263" s="639"/>
      <c r="B263" s="184" t="s">
        <v>887</v>
      </c>
      <c r="C263" s="190" t="s">
        <v>425</v>
      </c>
      <c r="D263" s="185">
        <v>0</v>
      </c>
      <c r="E263" s="185">
        <v>7000</v>
      </c>
      <c r="F263" s="186" t="s">
        <v>387</v>
      </c>
      <c r="G263" s="610" t="s">
        <v>388</v>
      </c>
      <c r="H263" s="611"/>
    </row>
    <row r="264" spans="1:8" s="1" customFormat="1" ht="15" customHeight="1">
      <c r="A264" s="639"/>
      <c r="B264" s="184" t="s">
        <v>886</v>
      </c>
      <c r="C264" s="190" t="s">
        <v>432</v>
      </c>
      <c r="D264" s="185">
        <v>0</v>
      </c>
      <c r="E264" s="185">
        <v>7000</v>
      </c>
      <c r="F264" s="186" t="s">
        <v>387</v>
      </c>
      <c r="G264" s="610" t="s">
        <v>388</v>
      </c>
      <c r="H264" s="611"/>
    </row>
    <row r="265" spans="1:8" s="1" customFormat="1" ht="15" customHeight="1">
      <c r="A265" s="639"/>
      <c r="B265" s="184" t="s">
        <v>890</v>
      </c>
      <c r="C265" s="190" t="s">
        <v>428</v>
      </c>
      <c r="D265" s="185">
        <v>0</v>
      </c>
      <c r="E265" s="185">
        <v>5000</v>
      </c>
      <c r="F265" s="186" t="s">
        <v>387</v>
      </c>
      <c r="G265" s="610" t="s">
        <v>388</v>
      </c>
      <c r="H265" s="611"/>
    </row>
    <row r="266" spans="1:8" s="1" customFormat="1" ht="15" customHeight="1" thickBot="1">
      <c r="A266" s="640"/>
      <c r="B266" s="184" t="s">
        <v>889</v>
      </c>
      <c r="C266" s="190" t="s">
        <v>428</v>
      </c>
      <c r="D266" s="185">
        <v>0</v>
      </c>
      <c r="E266" s="185">
        <v>5000</v>
      </c>
      <c r="F266" s="186" t="s">
        <v>387</v>
      </c>
      <c r="G266" s="610" t="s">
        <v>388</v>
      </c>
      <c r="H266" s="611"/>
    </row>
    <row r="267" spans="1:8" s="1" customFormat="1" ht="15" customHeight="1" thickBot="1">
      <c r="A267" s="632" t="s">
        <v>344</v>
      </c>
      <c r="B267" s="633"/>
      <c r="C267" s="634"/>
      <c r="D267" s="206">
        <f>SUM(D194:D266)</f>
        <v>0</v>
      </c>
      <c r="E267" s="206">
        <f>SUM(E194:E266)</f>
        <v>558000</v>
      </c>
      <c r="F267" s="192"/>
      <c r="G267" s="617"/>
      <c r="H267" s="617"/>
    </row>
    <row r="268" spans="1:8" s="1" customFormat="1" ht="26.25" customHeight="1" thickBot="1">
      <c r="A268" s="612" t="s">
        <v>509</v>
      </c>
      <c r="B268" s="613"/>
      <c r="C268" s="613"/>
      <c r="D268" s="613"/>
      <c r="E268" s="613"/>
      <c r="F268" s="613"/>
      <c r="G268" s="613"/>
      <c r="H268" s="614"/>
    </row>
    <row r="269" spans="1:8" s="1" customFormat="1" ht="14.25" customHeight="1">
      <c r="A269" s="644" t="s">
        <v>1024</v>
      </c>
      <c r="B269" s="184" t="s">
        <v>868</v>
      </c>
      <c r="C269" s="190" t="s">
        <v>932</v>
      </c>
      <c r="D269" s="185">
        <v>10000</v>
      </c>
      <c r="E269" s="185">
        <v>0</v>
      </c>
      <c r="F269" s="186" t="s">
        <v>387</v>
      </c>
      <c r="G269" s="320" t="s">
        <v>393</v>
      </c>
      <c r="H269" s="321"/>
    </row>
    <row r="270" spans="1:8" s="1" customFormat="1" ht="15" customHeight="1">
      <c r="A270" s="645"/>
      <c r="B270" s="184" t="s">
        <v>514</v>
      </c>
      <c r="C270" s="190" t="s">
        <v>513</v>
      </c>
      <c r="D270" s="185">
        <v>6000</v>
      </c>
      <c r="E270" s="185">
        <v>0</v>
      </c>
      <c r="F270" s="186" t="s">
        <v>387</v>
      </c>
      <c r="G270" s="320" t="s">
        <v>393</v>
      </c>
      <c r="H270" s="321"/>
    </row>
    <row r="271" spans="1:8" s="1" customFormat="1" ht="15" customHeight="1">
      <c r="A271" s="645"/>
      <c r="B271" s="184" t="s">
        <v>1133</v>
      </c>
      <c r="C271" s="190" t="s">
        <v>922</v>
      </c>
      <c r="D271" s="185">
        <v>4000</v>
      </c>
      <c r="E271" s="185">
        <v>0</v>
      </c>
      <c r="F271" s="186"/>
      <c r="G271" s="320"/>
      <c r="H271" s="321"/>
    </row>
    <row r="272" spans="1:8" s="1" customFormat="1" ht="15" customHeight="1">
      <c r="A272" s="645"/>
      <c r="B272" s="184" t="s">
        <v>1135</v>
      </c>
      <c r="C272" s="190" t="s">
        <v>533</v>
      </c>
      <c r="D272" s="185">
        <v>4000</v>
      </c>
      <c r="E272" s="185">
        <v>0</v>
      </c>
      <c r="F272" s="186"/>
      <c r="G272" s="320"/>
      <c r="H272" s="321"/>
    </row>
    <row r="273" spans="1:8" s="1" customFormat="1" ht="15" customHeight="1">
      <c r="A273" s="645"/>
      <c r="B273" s="184" t="s">
        <v>1129</v>
      </c>
      <c r="C273" s="190" t="s">
        <v>1130</v>
      </c>
      <c r="D273" s="185">
        <v>5000</v>
      </c>
      <c r="E273" s="185">
        <v>0</v>
      </c>
      <c r="F273" s="186"/>
      <c r="G273" s="320"/>
      <c r="H273" s="321"/>
    </row>
    <row r="274" spans="1:8" s="1" customFormat="1" ht="15" customHeight="1">
      <c r="A274" s="645"/>
      <c r="B274" s="184" t="s">
        <v>1131</v>
      </c>
      <c r="C274" s="190" t="s">
        <v>932</v>
      </c>
      <c r="D274" s="185">
        <v>5000</v>
      </c>
      <c r="E274" s="185">
        <v>0</v>
      </c>
      <c r="F274" s="186"/>
      <c r="G274" s="320"/>
      <c r="H274" s="321"/>
    </row>
    <row r="275" spans="1:8" s="1" customFormat="1" ht="15" customHeight="1">
      <c r="A275" s="645"/>
      <c r="B275" s="184" t="s">
        <v>1132</v>
      </c>
      <c r="C275" s="190" t="s">
        <v>922</v>
      </c>
      <c r="D275" s="185">
        <v>4000</v>
      </c>
      <c r="E275" s="185">
        <v>0</v>
      </c>
      <c r="F275" s="186"/>
      <c r="G275" s="320"/>
      <c r="H275" s="321"/>
    </row>
    <row r="276" spans="1:8" s="1" customFormat="1" ht="15" customHeight="1">
      <c r="A276" s="645"/>
      <c r="B276" s="184" t="s">
        <v>1134</v>
      </c>
      <c r="C276" s="190" t="s">
        <v>531</v>
      </c>
      <c r="D276" s="185">
        <v>4000</v>
      </c>
      <c r="E276" s="185">
        <v>0</v>
      </c>
      <c r="F276" s="186"/>
      <c r="G276" s="320"/>
      <c r="H276" s="321"/>
    </row>
    <row r="277" spans="1:8" s="1" customFormat="1" ht="15" customHeight="1">
      <c r="A277" s="645"/>
      <c r="B277" s="184" t="s">
        <v>520</v>
      </c>
      <c r="C277" s="190" t="s">
        <v>521</v>
      </c>
      <c r="D277" s="185">
        <v>15000</v>
      </c>
      <c r="E277" s="185">
        <v>0</v>
      </c>
      <c r="F277" s="186" t="s">
        <v>387</v>
      </c>
      <c r="G277" s="320" t="s">
        <v>393</v>
      </c>
      <c r="H277" s="321"/>
    </row>
    <row r="278" spans="1:8" s="1" customFormat="1" ht="15" customHeight="1">
      <c r="A278" s="645"/>
      <c r="B278" s="184" t="s">
        <v>924</v>
      </c>
      <c r="C278" s="190" t="s">
        <v>925</v>
      </c>
      <c r="D278" s="185">
        <v>10000</v>
      </c>
      <c r="E278" s="185">
        <v>0</v>
      </c>
      <c r="F278" s="186" t="s">
        <v>387</v>
      </c>
      <c r="G278" s="320" t="s">
        <v>393</v>
      </c>
      <c r="H278" s="321"/>
    </row>
    <row r="279" spans="1:8" s="1" customFormat="1" ht="15" customHeight="1">
      <c r="A279" s="645"/>
      <c r="B279" s="189" t="s">
        <v>867</v>
      </c>
      <c r="C279" s="190" t="s">
        <v>510</v>
      </c>
      <c r="D279" s="185">
        <v>0</v>
      </c>
      <c r="E279" s="185">
        <v>60000</v>
      </c>
      <c r="F279" s="186"/>
      <c r="G279" s="320"/>
      <c r="H279" s="321"/>
    </row>
    <row r="280" spans="1:8" s="1" customFormat="1" ht="15" customHeight="1" thickBot="1">
      <c r="A280" s="646"/>
      <c r="B280" s="184" t="s">
        <v>511</v>
      </c>
      <c r="C280" s="190" t="s">
        <v>512</v>
      </c>
      <c r="D280" s="185">
        <v>0</v>
      </c>
      <c r="E280" s="185">
        <v>40000</v>
      </c>
      <c r="F280" s="186" t="s">
        <v>387</v>
      </c>
      <c r="G280" s="320" t="s">
        <v>393</v>
      </c>
      <c r="H280" s="321"/>
    </row>
    <row r="281" spans="1:8" s="25" customFormat="1" ht="25.5" customHeight="1" thickBot="1">
      <c r="A281" s="211" t="s">
        <v>121</v>
      </c>
      <c r="B281" s="211" t="s">
        <v>381</v>
      </c>
      <c r="C281" s="211" t="s">
        <v>382</v>
      </c>
      <c r="D281" s="212" t="s">
        <v>1123</v>
      </c>
      <c r="E281" s="212" t="s">
        <v>383</v>
      </c>
      <c r="F281" s="213" t="s">
        <v>384</v>
      </c>
      <c r="G281" s="628" t="s">
        <v>385</v>
      </c>
      <c r="H281" s="629"/>
    </row>
    <row r="282" spans="1:8" s="1" customFormat="1" ht="15" customHeight="1">
      <c r="A282" s="638" t="s">
        <v>1024</v>
      </c>
      <c r="B282" s="184" t="s">
        <v>916</v>
      </c>
      <c r="C282" s="190" t="s">
        <v>917</v>
      </c>
      <c r="D282" s="185">
        <v>0</v>
      </c>
      <c r="E282" s="185">
        <v>0</v>
      </c>
      <c r="F282" s="186" t="s">
        <v>387</v>
      </c>
      <c r="G282" s="320" t="s">
        <v>393</v>
      </c>
      <c r="H282" s="321"/>
    </row>
    <row r="283" spans="1:8" s="1" customFormat="1" ht="15" customHeight="1">
      <c r="A283" s="639"/>
      <c r="B283" s="184" t="s">
        <v>918</v>
      </c>
      <c r="C283" s="190" t="s">
        <v>513</v>
      </c>
      <c r="D283" s="185">
        <v>0</v>
      </c>
      <c r="E283" s="185">
        <v>0</v>
      </c>
      <c r="F283" s="186" t="s">
        <v>387</v>
      </c>
      <c r="G283" s="610" t="s">
        <v>393</v>
      </c>
      <c r="H283" s="611"/>
    </row>
    <row r="284" spans="1:8" s="1" customFormat="1" ht="15" customHeight="1">
      <c r="A284" s="639"/>
      <c r="B284" s="204" t="s">
        <v>919</v>
      </c>
      <c r="C284" s="190" t="s">
        <v>920</v>
      </c>
      <c r="D284" s="185">
        <v>0</v>
      </c>
      <c r="E284" s="185">
        <v>0</v>
      </c>
      <c r="F284" s="186" t="s">
        <v>387</v>
      </c>
      <c r="G284" s="610" t="s">
        <v>393</v>
      </c>
      <c r="H284" s="611"/>
    </row>
    <row r="285" spans="1:8" s="1" customFormat="1" ht="15" customHeight="1">
      <c r="A285" s="639"/>
      <c r="B285" s="184" t="s">
        <v>514</v>
      </c>
      <c r="C285" s="190" t="s">
        <v>513</v>
      </c>
      <c r="D285" s="185">
        <v>0</v>
      </c>
      <c r="E285" s="185">
        <v>4000</v>
      </c>
      <c r="F285" s="186" t="s">
        <v>387</v>
      </c>
      <c r="G285" s="610" t="s">
        <v>393</v>
      </c>
      <c r="H285" s="611"/>
    </row>
    <row r="286" spans="1:8" s="1" customFormat="1" ht="15" customHeight="1">
      <c r="A286" s="639"/>
      <c r="B286" s="184" t="s">
        <v>921</v>
      </c>
      <c r="C286" s="190" t="s">
        <v>922</v>
      </c>
      <c r="D286" s="185">
        <v>0</v>
      </c>
      <c r="E286" s="185">
        <v>0</v>
      </c>
      <c r="F286" s="186" t="s">
        <v>387</v>
      </c>
      <c r="G286" s="610" t="s">
        <v>393</v>
      </c>
      <c r="H286" s="611"/>
    </row>
    <row r="287" spans="1:8" s="1" customFormat="1" ht="15" customHeight="1">
      <c r="A287" s="639"/>
      <c r="B287" s="184" t="s">
        <v>923</v>
      </c>
      <c r="C287" s="190" t="s">
        <v>513</v>
      </c>
      <c r="D287" s="185">
        <v>0</v>
      </c>
      <c r="E287" s="185">
        <v>0</v>
      </c>
      <c r="F287" s="186" t="s">
        <v>387</v>
      </c>
      <c r="G287" s="610" t="s">
        <v>393</v>
      </c>
      <c r="H287" s="611"/>
    </row>
    <row r="288" spans="1:8" s="1" customFormat="1" ht="15" customHeight="1">
      <c r="A288" s="639"/>
      <c r="B288" s="184" t="s">
        <v>515</v>
      </c>
      <c r="C288" s="190" t="s">
        <v>513</v>
      </c>
      <c r="D288" s="185">
        <v>0</v>
      </c>
      <c r="E288" s="185">
        <v>15000</v>
      </c>
      <c r="F288" s="186" t="s">
        <v>387</v>
      </c>
      <c r="G288" s="610" t="s">
        <v>393</v>
      </c>
      <c r="H288" s="611"/>
    </row>
    <row r="289" spans="1:8" s="1" customFormat="1" ht="15" customHeight="1">
      <c r="A289" s="639"/>
      <c r="B289" s="184" t="s">
        <v>516</v>
      </c>
      <c r="C289" s="190" t="s">
        <v>517</v>
      </c>
      <c r="D289" s="185">
        <v>0</v>
      </c>
      <c r="E289" s="185">
        <v>9000</v>
      </c>
      <c r="F289" s="186" t="s">
        <v>387</v>
      </c>
      <c r="G289" s="610" t="s">
        <v>393</v>
      </c>
      <c r="H289" s="611"/>
    </row>
    <row r="290" spans="1:8" s="1" customFormat="1" ht="15" customHeight="1">
      <c r="A290" s="639"/>
      <c r="B290" s="184" t="s">
        <v>518</v>
      </c>
      <c r="C290" s="190" t="s">
        <v>519</v>
      </c>
      <c r="D290" s="185">
        <v>0</v>
      </c>
      <c r="E290" s="185">
        <v>8000</v>
      </c>
      <c r="F290" s="186" t="s">
        <v>387</v>
      </c>
      <c r="G290" s="610" t="s">
        <v>393</v>
      </c>
      <c r="H290" s="611"/>
    </row>
    <row r="291" spans="1:8" s="1" customFormat="1" ht="15" customHeight="1">
      <c r="A291" s="639"/>
      <c r="B291" s="184" t="s">
        <v>520</v>
      </c>
      <c r="C291" s="190" t="s">
        <v>521</v>
      </c>
      <c r="D291" s="185">
        <v>0</v>
      </c>
      <c r="E291" s="185">
        <v>15000</v>
      </c>
      <c r="F291" s="186" t="s">
        <v>387</v>
      </c>
      <c r="G291" s="610" t="s">
        <v>393</v>
      </c>
      <c r="H291" s="611"/>
    </row>
    <row r="292" spans="1:8" s="1" customFormat="1" ht="15" customHeight="1">
      <c r="A292" s="639"/>
      <c r="B292" s="204" t="s">
        <v>522</v>
      </c>
      <c r="C292" s="190" t="s">
        <v>523</v>
      </c>
      <c r="D292" s="185">
        <v>0</v>
      </c>
      <c r="E292" s="185">
        <v>30000</v>
      </c>
      <c r="F292" s="186" t="s">
        <v>387</v>
      </c>
      <c r="G292" s="610" t="s">
        <v>393</v>
      </c>
      <c r="H292" s="611"/>
    </row>
    <row r="293" spans="1:8" s="1" customFormat="1" ht="15" customHeight="1">
      <c r="A293" s="639"/>
      <c r="B293" s="184" t="s">
        <v>524</v>
      </c>
      <c r="C293" s="190" t="s">
        <v>525</v>
      </c>
      <c r="D293" s="185">
        <v>0</v>
      </c>
      <c r="E293" s="185">
        <v>15000</v>
      </c>
      <c r="F293" s="186" t="s">
        <v>387</v>
      </c>
      <c r="G293" s="610" t="s">
        <v>393</v>
      </c>
      <c r="H293" s="611"/>
    </row>
    <row r="294" spans="1:8" s="1" customFormat="1" ht="15" customHeight="1">
      <c r="A294" s="639"/>
      <c r="B294" s="184" t="s">
        <v>528</v>
      </c>
      <c r="C294" s="190" t="s">
        <v>529</v>
      </c>
      <c r="D294" s="185">
        <v>0</v>
      </c>
      <c r="E294" s="185">
        <v>25000</v>
      </c>
      <c r="F294" s="186" t="s">
        <v>387</v>
      </c>
      <c r="G294" s="610" t="s">
        <v>393</v>
      </c>
      <c r="H294" s="611"/>
    </row>
    <row r="295" spans="1:8" s="1" customFormat="1" ht="15" customHeight="1">
      <c r="A295" s="639"/>
      <c r="B295" s="184" t="s">
        <v>530</v>
      </c>
      <c r="C295" s="190" t="s">
        <v>531</v>
      </c>
      <c r="D295" s="185">
        <v>0</v>
      </c>
      <c r="E295" s="185">
        <v>17000</v>
      </c>
      <c r="F295" s="186" t="s">
        <v>387</v>
      </c>
      <c r="G295" s="610" t="s">
        <v>393</v>
      </c>
      <c r="H295" s="611"/>
    </row>
    <row r="296" spans="1:8" s="1" customFormat="1" ht="15" customHeight="1">
      <c r="A296" s="639"/>
      <c r="B296" s="184" t="s">
        <v>924</v>
      </c>
      <c r="C296" s="190" t="s">
        <v>925</v>
      </c>
      <c r="D296" s="185">
        <v>0</v>
      </c>
      <c r="E296" s="185">
        <v>0</v>
      </c>
      <c r="F296" s="186" t="s">
        <v>387</v>
      </c>
      <c r="G296" s="610" t="s">
        <v>393</v>
      </c>
      <c r="H296" s="611"/>
    </row>
    <row r="297" spans="1:8" s="1" customFormat="1" ht="15" customHeight="1">
      <c r="A297" s="639"/>
      <c r="B297" s="184" t="s">
        <v>532</v>
      </c>
      <c r="C297" s="190" t="s">
        <v>533</v>
      </c>
      <c r="D297" s="185">
        <v>0</v>
      </c>
      <c r="E297" s="185">
        <v>13000</v>
      </c>
      <c r="F297" s="186" t="s">
        <v>387</v>
      </c>
      <c r="G297" s="610" t="s">
        <v>393</v>
      </c>
      <c r="H297" s="611"/>
    </row>
    <row r="298" spans="1:8" s="1" customFormat="1" ht="15" customHeight="1">
      <c r="A298" s="639"/>
      <c r="B298" s="184" t="s">
        <v>879</v>
      </c>
      <c r="C298" s="190" t="s">
        <v>930</v>
      </c>
      <c r="D298" s="185">
        <v>0</v>
      </c>
      <c r="E298" s="185">
        <v>10000</v>
      </c>
      <c r="F298" s="186" t="s">
        <v>387</v>
      </c>
      <c r="G298" s="610" t="s">
        <v>393</v>
      </c>
      <c r="H298" s="611"/>
    </row>
    <row r="299" spans="1:8" s="1" customFormat="1" ht="15" customHeight="1">
      <c r="A299" s="639"/>
      <c r="B299" s="184" t="s">
        <v>868</v>
      </c>
      <c r="C299" s="190" t="s">
        <v>932</v>
      </c>
      <c r="D299" s="185">
        <v>0</v>
      </c>
      <c r="E299" s="185">
        <v>8000</v>
      </c>
      <c r="F299" s="186" t="s">
        <v>387</v>
      </c>
      <c r="G299" s="610" t="s">
        <v>393</v>
      </c>
      <c r="H299" s="611"/>
    </row>
    <row r="300" spans="1:8" s="1" customFormat="1" ht="15" customHeight="1">
      <c r="A300" s="639"/>
      <c r="B300" s="184" t="s">
        <v>526</v>
      </c>
      <c r="C300" s="190" t="s">
        <v>934</v>
      </c>
      <c r="D300" s="185">
        <v>0</v>
      </c>
      <c r="E300" s="185">
        <v>0</v>
      </c>
      <c r="F300" s="186" t="s">
        <v>387</v>
      </c>
      <c r="G300" s="610" t="s">
        <v>393</v>
      </c>
      <c r="H300" s="611"/>
    </row>
    <row r="301" spans="1:8" s="1" customFormat="1" ht="15" customHeight="1">
      <c r="A301" s="639"/>
      <c r="B301" s="184" t="s">
        <v>869</v>
      </c>
      <c r="C301" s="190" t="s">
        <v>930</v>
      </c>
      <c r="D301" s="185">
        <v>0</v>
      </c>
      <c r="E301" s="185">
        <v>16000</v>
      </c>
      <c r="F301" s="186" t="s">
        <v>387</v>
      </c>
      <c r="G301" s="610" t="s">
        <v>393</v>
      </c>
      <c r="H301" s="611"/>
    </row>
    <row r="302" spans="1:8" s="1" customFormat="1" ht="15" customHeight="1">
      <c r="A302" s="639"/>
      <c r="B302" s="184" t="s">
        <v>870</v>
      </c>
      <c r="C302" s="190" t="s">
        <v>932</v>
      </c>
      <c r="D302" s="185">
        <v>0</v>
      </c>
      <c r="E302" s="185">
        <v>16000</v>
      </c>
      <c r="F302" s="186" t="s">
        <v>387</v>
      </c>
      <c r="G302" s="610" t="s">
        <v>393</v>
      </c>
      <c r="H302" s="611"/>
    </row>
    <row r="303" spans="1:8" s="1" customFormat="1" ht="15" customHeight="1">
      <c r="A303" s="639"/>
      <c r="B303" s="184" t="s">
        <v>871</v>
      </c>
      <c r="C303" s="190" t="s">
        <v>934</v>
      </c>
      <c r="D303" s="185">
        <v>0</v>
      </c>
      <c r="E303" s="185">
        <v>6000</v>
      </c>
      <c r="F303" s="186" t="s">
        <v>387</v>
      </c>
      <c r="G303" s="610" t="s">
        <v>393</v>
      </c>
      <c r="H303" s="611"/>
    </row>
    <row r="304" spans="1:8" s="1" customFormat="1" ht="15" customHeight="1">
      <c r="A304" s="639"/>
      <c r="B304" s="184" t="s">
        <v>872</v>
      </c>
      <c r="C304" s="190" t="s">
        <v>930</v>
      </c>
      <c r="D304" s="185">
        <v>0</v>
      </c>
      <c r="E304" s="185">
        <v>5000</v>
      </c>
      <c r="F304" s="186" t="s">
        <v>387</v>
      </c>
      <c r="G304" s="610" t="s">
        <v>393</v>
      </c>
      <c r="H304" s="611"/>
    </row>
    <row r="305" spans="1:8" s="1" customFormat="1" ht="15" customHeight="1">
      <c r="A305" s="639"/>
      <c r="B305" s="184" t="s">
        <v>873</v>
      </c>
      <c r="C305" s="190" t="s">
        <v>932</v>
      </c>
      <c r="D305" s="185">
        <v>0</v>
      </c>
      <c r="E305" s="185">
        <v>11000</v>
      </c>
      <c r="F305" s="186" t="s">
        <v>387</v>
      </c>
      <c r="G305" s="610" t="s">
        <v>393</v>
      </c>
      <c r="H305" s="611"/>
    </row>
    <row r="306" spans="1:8" s="1" customFormat="1" ht="15" customHeight="1">
      <c r="A306" s="639"/>
      <c r="B306" s="184" t="s">
        <v>926</v>
      </c>
      <c r="C306" s="190" t="s">
        <v>934</v>
      </c>
      <c r="D306" s="185">
        <v>0</v>
      </c>
      <c r="E306" s="185">
        <v>0</v>
      </c>
      <c r="F306" s="186" t="s">
        <v>387</v>
      </c>
      <c r="G306" s="610" t="s">
        <v>393</v>
      </c>
      <c r="H306" s="611"/>
    </row>
    <row r="307" spans="1:8" s="1" customFormat="1" ht="15" customHeight="1">
      <c r="A307" s="639"/>
      <c r="B307" s="184" t="s">
        <v>927</v>
      </c>
      <c r="C307" s="190" t="s">
        <v>928</v>
      </c>
      <c r="D307" s="185">
        <v>0</v>
      </c>
      <c r="E307" s="185">
        <v>0</v>
      </c>
      <c r="F307" s="186" t="s">
        <v>387</v>
      </c>
      <c r="G307" s="610" t="s">
        <v>393</v>
      </c>
      <c r="H307" s="611"/>
    </row>
    <row r="308" spans="1:8" s="1" customFormat="1" ht="15" customHeight="1">
      <c r="A308" s="639"/>
      <c r="B308" s="184" t="s">
        <v>874</v>
      </c>
      <c r="C308" s="190" t="s">
        <v>523</v>
      </c>
      <c r="D308" s="185">
        <v>0</v>
      </c>
      <c r="E308" s="185">
        <v>5000</v>
      </c>
      <c r="F308" s="186" t="s">
        <v>387</v>
      </c>
      <c r="G308" s="610" t="s">
        <v>393</v>
      </c>
      <c r="H308" s="611"/>
    </row>
    <row r="309" spans="1:8" s="1" customFormat="1" ht="15" customHeight="1">
      <c r="A309" s="639"/>
      <c r="B309" s="184" t="s">
        <v>875</v>
      </c>
      <c r="C309" s="190" t="s">
        <v>525</v>
      </c>
      <c r="D309" s="185">
        <v>0</v>
      </c>
      <c r="E309" s="185">
        <v>12000</v>
      </c>
      <c r="F309" s="186" t="s">
        <v>387</v>
      </c>
      <c r="G309" s="610" t="s">
        <v>393</v>
      </c>
      <c r="H309" s="611"/>
    </row>
    <row r="310" spans="1:8" s="1" customFormat="1" ht="15" customHeight="1">
      <c r="A310" s="639"/>
      <c r="B310" s="184" t="s">
        <v>929</v>
      </c>
      <c r="C310" s="190" t="s">
        <v>529</v>
      </c>
      <c r="D310" s="185">
        <v>0</v>
      </c>
      <c r="E310" s="185">
        <v>0</v>
      </c>
      <c r="F310" s="186" t="s">
        <v>387</v>
      </c>
      <c r="G310" s="610" t="s">
        <v>393</v>
      </c>
      <c r="H310" s="611"/>
    </row>
    <row r="311" spans="1:8" s="1" customFormat="1" ht="15" customHeight="1">
      <c r="A311" s="639"/>
      <c r="B311" s="184" t="s">
        <v>931</v>
      </c>
      <c r="C311" s="190" t="s">
        <v>531</v>
      </c>
      <c r="D311" s="185">
        <v>0</v>
      </c>
      <c r="E311" s="185">
        <v>0</v>
      </c>
      <c r="F311" s="186" t="s">
        <v>387</v>
      </c>
      <c r="G311" s="610" t="s">
        <v>393</v>
      </c>
      <c r="H311" s="611"/>
    </row>
    <row r="312" spans="1:8" s="1" customFormat="1" ht="15" customHeight="1">
      <c r="A312" s="639"/>
      <c r="B312" s="184" t="s">
        <v>933</v>
      </c>
      <c r="C312" s="190" t="s">
        <v>934</v>
      </c>
      <c r="D312" s="185">
        <v>0</v>
      </c>
      <c r="E312" s="185">
        <v>0</v>
      </c>
      <c r="F312" s="186" t="s">
        <v>387</v>
      </c>
      <c r="G312" s="610" t="s">
        <v>393</v>
      </c>
      <c r="H312" s="611"/>
    </row>
    <row r="313" spans="1:8" s="1" customFormat="1" ht="15" customHeight="1">
      <c r="A313" s="639"/>
      <c r="B313" s="184" t="s">
        <v>876</v>
      </c>
      <c r="C313" s="190" t="s">
        <v>917</v>
      </c>
      <c r="D313" s="185">
        <v>0</v>
      </c>
      <c r="E313" s="185">
        <v>4000</v>
      </c>
      <c r="F313" s="186" t="s">
        <v>387</v>
      </c>
      <c r="G313" s="610" t="s">
        <v>393</v>
      </c>
      <c r="H313" s="611"/>
    </row>
    <row r="314" spans="1:8" s="1" customFormat="1" ht="15" customHeight="1">
      <c r="A314" s="639"/>
      <c r="B314" s="184" t="s">
        <v>877</v>
      </c>
      <c r="C314" s="190" t="s">
        <v>513</v>
      </c>
      <c r="D314" s="185">
        <v>0</v>
      </c>
      <c r="E314" s="185">
        <v>4000</v>
      </c>
      <c r="F314" s="186" t="s">
        <v>387</v>
      </c>
      <c r="G314" s="610" t="s">
        <v>393</v>
      </c>
      <c r="H314" s="611"/>
    </row>
    <row r="315" spans="1:8" s="1" customFormat="1" ht="15" customHeight="1">
      <c r="A315" s="639"/>
      <c r="B315" s="184" t="s">
        <v>878</v>
      </c>
      <c r="C315" s="190" t="s">
        <v>920</v>
      </c>
      <c r="D315" s="185">
        <v>0</v>
      </c>
      <c r="E315" s="185">
        <v>4000</v>
      </c>
      <c r="F315" s="186" t="s">
        <v>387</v>
      </c>
      <c r="G315" s="610" t="s">
        <v>393</v>
      </c>
      <c r="H315" s="611"/>
    </row>
    <row r="316" spans="1:8" s="1" customFormat="1" ht="15" customHeight="1">
      <c r="A316" s="639"/>
      <c r="B316" s="184" t="s">
        <v>935</v>
      </c>
      <c r="C316" s="190" t="s">
        <v>513</v>
      </c>
      <c r="D316" s="185">
        <v>0</v>
      </c>
      <c r="E316" s="185">
        <v>0</v>
      </c>
      <c r="F316" s="186" t="s">
        <v>387</v>
      </c>
      <c r="G316" s="610" t="s">
        <v>393</v>
      </c>
      <c r="H316" s="611"/>
    </row>
    <row r="317" spans="1:8" s="1" customFormat="1" ht="15" customHeight="1">
      <c r="A317" s="639"/>
      <c r="B317" s="184" t="s">
        <v>905</v>
      </c>
      <c r="C317" s="190" t="s">
        <v>922</v>
      </c>
      <c r="D317" s="185">
        <v>0</v>
      </c>
      <c r="E317" s="185">
        <v>4000</v>
      </c>
      <c r="F317" s="186" t="s">
        <v>387</v>
      </c>
      <c r="G317" s="610" t="s">
        <v>393</v>
      </c>
      <c r="H317" s="611"/>
    </row>
    <row r="318" spans="1:8" s="1" customFormat="1" ht="15" customHeight="1" thickBot="1">
      <c r="A318" s="640"/>
      <c r="B318" s="184" t="s">
        <v>906</v>
      </c>
      <c r="C318" s="190" t="s">
        <v>930</v>
      </c>
      <c r="D318" s="185">
        <v>0</v>
      </c>
      <c r="E318" s="185">
        <v>4000</v>
      </c>
      <c r="F318" s="186" t="s">
        <v>387</v>
      </c>
      <c r="G318" s="610" t="s">
        <v>393</v>
      </c>
      <c r="H318" s="611"/>
    </row>
    <row r="319" spans="1:8" s="25" customFormat="1" ht="25.5" customHeight="1" thickBot="1">
      <c r="A319" s="211" t="s">
        <v>121</v>
      </c>
      <c r="B319" s="211" t="s">
        <v>381</v>
      </c>
      <c r="C319" s="211" t="s">
        <v>382</v>
      </c>
      <c r="D319" s="212" t="s">
        <v>1123</v>
      </c>
      <c r="E319" s="212" t="s">
        <v>383</v>
      </c>
      <c r="F319" s="213" t="s">
        <v>384</v>
      </c>
      <c r="G319" s="401" t="s">
        <v>385</v>
      </c>
      <c r="H319" s="401"/>
    </row>
    <row r="320" spans="1:8" s="1" customFormat="1" ht="15" customHeight="1">
      <c r="A320" s="647" t="s">
        <v>1024</v>
      </c>
      <c r="B320" s="184" t="s">
        <v>907</v>
      </c>
      <c r="C320" s="190" t="s">
        <v>932</v>
      </c>
      <c r="D320" s="185">
        <v>0</v>
      </c>
      <c r="E320" s="185">
        <v>4000</v>
      </c>
      <c r="F320" s="186" t="s">
        <v>387</v>
      </c>
      <c r="G320" s="610" t="s">
        <v>393</v>
      </c>
      <c r="H320" s="611"/>
    </row>
    <row r="321" spans="1:8" s="1" customFormat="1" ht="15" customHeight="1">
      <c r="A321" s="642"/>
      <c r="B321" s="184" t="s">
        <v>908</v>
      </c>
      <c r="C321" s="190" t="s">
        <v>934</v>
      </c>
      <c r="D321" s="185">
        <v>0</v>
      </c>
      <c r="E321" s="185">
        <v>4000</v>
      </c>
      <c r="F321" s="186" t="s">
        <v>387</v>
      </c>
      <c r="G321" s="610" t="s">
        <v>393</v>
      </c>
      <c r="H321" s="611"/>
    </row>
    <row r="322" spans="1:8" s="1" customFormat="1" ht="15" customHeight="1">
      <c r="A322" s="642"/>
      <c r="B322" s="184" t="s">
        <v>909</v>
      </c>
      <c r="C322" s="190" t="s">
        <v>928</v>
      </c>
      <c r="D322" s="185">
        <v>0</v>
      </c>
      <c r="E322" s="185">
        <v>4000</v>
      </c>
      <c r="F322" s="186" t="s">
        <v>387</v>
      </c>
      <c r="G322" s="610" t="s">
        <v>393</v>
      </c>
      <c r="H322" s="611"/>
    </row>
    <row r="323" spans="1:8" s="1" customFormat="1" ht="15" customHeight="1">
      <c r="A323" s="642"/>
      <c r="B323" s="184" t="s">
        <v>910</v>
      </c>
      <c r="C323" s="190" t="s">
        <v>523</v>
      </c>
      <c r="D323" s="185">
        <v>0</v>
      </c>
      <c r="E323" s="185">
        <v>30000</v>
      </c>
      <c r="F323" s="186" t="s">
        <v>387</v>
      </c>
      <c r="G323" s="610" t="s">
        <v>393</v>
      </c>
      <c r="H323" s="611"/>
    </row>
    <row r="324" spans="1:8" s="1" customFormat="1" ht="15" customHeight="1">
      <c r="A324" s="642"/>
      <c r="B324" s="184" t="s">
        <v>911</v>
      </c>
      <c r="C324" s="190" t="s">
        <v>525</v>
      </c>
      <c r="D324" s="185">
        <v>0</v>
      </c>
      <c r="E324" s="185">
        <v>20000</v>
      </c>
      <c r="F324" s="186" t="s">
        <v>387</v>
      </c>
      <c r="G324" s="610" t="s">
        <v>393</v>
      </c>
      <c r="H324" s="611"/>
    </row>
    <row r="325" spans="1:8" s="1" customFormat="1" ht="15" customHeight="1">
      <c r="A325" s="642"/>
      <c r="B325" s="184" t="s">
        <v>912</v>
      </c>
      <c r="C325" s="190" t="s">
        <v>529</v>
      </c>
      <c r="D325" s="185">
        <v>0</v>
      </c>
      <c r="E325" s="185">
        <v>10000</v>
      </c>
      <c r="F325" s="186" t="s">
        <v>387</v>
      </c>
      <c r="G325" s="610" t="s">
        <v>393</v>
      </c>
      <c r="H325" s="611"/>
    </row>
    <row r="326" spans="1:8" s="1" customFormat="1" ht="15" customHeight="1">
      <c r="A326" s="642"/>
      <c r="B326" s="184" t="s">
        <v>913</v>
      </c>
      <c r="C326" s="190" t="s">
        <v>531</v>
      </c>
      <c r="D326" s="185">
        <v>0</v>
      </c>
      <c r="E326" s="185">
        <v>10000</v>
      </c>
      <c r="F326" s="186" t="s">
        <v>387</v>
      </c>
      <c r="G326" s="610" t="s">
        <v>393</v>
      </c>
      <c r="H326" s="611"/>
    </row>
    <row r="327" spans="1:8" s="1" customFormat="1" ht="15" customHeight="1">
      <c r="A327" s="642"/>
      <c r="B327" s="184" t="s">
        <v>914</v>
      </c>
      <c r="C327" s="190" t="s">
        <v>525</v>
      </c>
      <c r="D327" s="185">
        <v>0</v>
      </c>
      <c r="E327" s="185">
        <v>7000</v>
      </c>
      <c r="F327" s="186" t="s">
        <v>387</v>
      </c>
      <c r="G327" s="610" t="s">
        <v>393</v>
      </c>
      <c r="H327" s="611"/>
    </row>
    <row r="328" spans="1:8" s="1" customFormat="1" ht="15" customHeight="1" thickBot="1">
      <c r="A328" s="642"/>
      <c r="B328" s="184" t="s">
        <v>915</v>
      </c>
      <c r="C328" s="190" t="s">
        <v>529</v>
      </c>
      <c r="D328" s="185">
        <v>0</v>
      </c>
      <c r="E328" s="185">
        <v>8000</v>
      </c>
      <c r="F328" s="186" t="s">
        <v>387</v>
      </c>
      <c r="G328" s="610" t="s">
        <v>393</v>
      </c>
      <c r="H328" s="611"/>
    </row>
    <row r="329" spans="1:10" s="1" customFormat="1" ht="18.75" customHeight="1" thickBot="1">
      <c r="A329" s="632" t="s">
        <v>344</v>
      </c>
      <c r="B329" s="633"/>
      <c r="C329" s="634"/>
      <c r="D329" s="206">
        <f>SUM(D269:D328)</f>
        <v>67000</v>
      </c>
      <c r="E329" s="206">
        <f>SUM(E269:E328)</f>
        <v>457000</v>
      </c>
      <c r="F329" s="192"/>
      <c r="G329" s="617"/>
      <c r="H329" s="617"/>
      <c r="J329" s="1">
        <v>457000</v>
      </c>
    </row>
    <row r="330" spans="1:10" s="25" customFormat="1" ht="25.5" customHeight="1" thickBot="1">
      <c r="A330" s="612" t="s">
        <v>534</v>
      </c>
      <c r="B330" s="613"/>
      <c r="C330" s="613"/>
      <c r="D330" s="613"/>
      <c r="E330" s="613"/>
      <c r="F330" s="613"/>
      <c r="G330" s="613"/>
      <c r="H330" s="614"/>
      <c r="J330" s="323">
        <f>J329-E329</f>
        <v>0</v>
      </c>
    </row>
    <row r="331" spans="1:8" s="1" customFormat="1" ht="21.75" customHeight="1" thickBot="1">
      <c r="A331" s="647" t="s">
        <v>996</v>
      </c>
      <c r="B331" s="191" t="s">
        <v>1139</v>
      </c>
      <c r="C331" s="188" t="s">
        <v>560</v>
      </c>
      <c r="D331" s="185">
        <v>700000</v>
      </c>
      <c r="E331" s="187">
        <v>0</v>
      </c>
      <c r="F331" s="202" t="s">
        <v>561</v>
      </c>
      <c r="G331" s="615" t="s">
        <v>555</v>
      </c>
      <c r="H331" s="616"/>
    </row>
    <row r="332" spans="1:8" s="1" customFormat="1" ht="18" customHeight="1" thickBot="1">
      <c r="A332" s="642"/>
      <c r="B332" s="191" t="s">
        <v>1136</v>
      </c>
      <c r="C332" s="209" t="s">
        <v>539</v>
      </c>
      <c r="D332" s="185">
        <v>80000</v>
      </c>
      <c r="E332" s="187">
        <v>0</v>
      </c>
      <c r="F332" s="202" t="s">
        <v>540</v>
      </c>
      <c r="G332" s="615" t="s">
        <v>393</v>
      </c>
      <c r="H332" s="616"/>
    </row>
    <row r="333" spans="1:8" s="1" customFormat="1" ht="27.75" customHeight="1" thickBot="1">
      <c r="A333" s="642"/>
      <c r="B333" s="191" t="s">
        <v>535</v>
      </c>
      <c r="C333" s="188" t="s">
        <v>536</v>
      </c>
      <c r="D333" s="185">
        <v>240000</v>
      </c>
      <c r="E333" s="187">
        <v>240000</v>
      </c>
      <c r="F333" s="202" t="s">
        <v>537</v>
      </c>
      <c r="G333" s="615" t="s">
        <v>393</v>
      </c>
      <c r="H333" s="616"/>
    </row>
    <row r="334" spans="1:8" s="1" customFormat="1" ht="18" customHeight="1" thickBot="1">
      <c r="A334" s="642"/>
      <c r="B334" s="191" t="s">
        <v>547</v>
      </c>
      <c r="C334" s="188" t="s">
        <v>536</v>
      </c>
      <c r="D334" s="185">
        <v>140000</v>
      </c>
      <c r="E334" s="187">
        <v>140000</v>
      </c>
      <c r="F334" s="202" t="s">
        <v>540</v>
      </c>
      <c r="G334" s="615" t="s">
        <v>393</v>
      </c>
      <c r="H334" s="616"/>
    </row>
    <row r="335" spans="1:8" s="1" customFormat="1" ht="18" customHeight="1" thickBot="1">
      <c r="A335" s="642"/>
      <c r="B335" s="191" t="s">
        <v>549</v>
      </c>
      <c r="C335" s="188" t="s">
        <v>536</v>
      </c>
      <c r="D335" s="185">
        <v>15000</v>
      </c>
      <c r="E335" s="187">
        <v>0</v>
      </c>
      <c r="F335" s="202" t="s">
        <v>540</v>
      </c>
      <c r="G335" s="615" t="s">
        <v>393</v>
      </c>
      <c r="H335" s="616"/>
    </row>
    <row r="336" spans="1:8" s="1" customFormat="1" ht="18" customHeight="1" thickBot="1">
      <c r="A336" s="642"/>
      <c r="B336" s="191" t="s">
        <v>1136</v>
      </c>
      <c r="C336" s="209" t="s">
        <v>539</v>
      </c>
      <c r="D336" s="185">
        <v>80000</v>
      </c>
      <c r="E336" s="187">
        <v>0</v>
      </c>
      <c r="F336" s="202" t="s">
        <v>540</v>
      </c>
      <c r="G336" s="615" t="s">
        <v>393</v>
      </c>
      <c r="H336" s="616"/>
    </row>
    <row r="337" spans="1:8" s="1" customFormat="1" ht="18" customHeight="1" thickBot="1">
      <c r="A337" s="642"/>
      <c r="B337" s="191" t="s">
        <v>1137</v>
      </c>
      <c r="C337" s="188" t="s">
        <v>527</v>
      </c>
      <c r="D337" s="185">
        <v>25000</v>
      </c>
      <c r="E337" s="187">
        <v>0</v>
      </c>
      <c r="F337" s="202" t="s">
        <v>540</v>
      </c>
      <c r="G337" s="615" t="s">
        <v>393</v>
      </c>
      <c r="H337" s="616"/>
    </row>
    <row r="338" spans="1:8" s="1" customFormat="1" ht="18" customHeight="1">
      <c r="A338" s="642"/>
      <c r="B338" s="191" t="s">
        <v>1138</v>
      </c>
      <c r="C338" s="209" t="s">
        <v>542</v>
      </c>
      <c r="D338" s="185">
        <v>10000</v>
      </c>
      <c r="E338" s="187">
        <v>0</v>
      </c>
      <c r="F338" s="202" t="s">
        <v>540</v>
      </c>
      <c r="G338" s="615" t="s">
        <v>393</v>
      </c>
      <c r="H338" s="616"/>
    </row>
    <row r="339" spans="1:8" s="1" customFormat="1" ht="15" customHeight="1" thickBot="1">
      <c r="A339" s="642"/>
      <c r="B339" s="324" t="s">
        <v>879</v>
      </c>
      <c r="C339" s="190" t="s">
        <v>930</v>
      </c>
      <c r="D339" s="185">
        <v>45000</v>
      </c>
      <c r="E339" s="185">
        <v>0</v>
      </c>
      <c r="F339" s="186" t="s">
        <v>387</v>
      </c>
      <c r="G339" s="610" t="s">
        <v>393</v>
      </c>
      <c r="H339" s="611"/>
    </row>
    <row r="340" spans="1:8" s="1" customFormat="1" ht="18" customHeight="1" thickBot="1">
      <c r="A340" s="642"/>
      <c r="B340" s="191" t="s">
        <v>541</v>
      </c>
      <c r="C340" s="209" t="s">
        <v>542</v>
      </c>
      <c r="D340" s="185">
        <v>30000</v>
      </c>
      <c r="E340" s="187">
        <v>0</v>
      </c>
      <c r="F340" s="202" t="s">
        <v>540</v>
      </c>
      <c r="G340" s="615" t="s">
        <v>393</v>
      </c>
      <c r="H340" s="616"/>
    </row>
    <row r="341" spans="1:8" s="1" customFormat="1" ht="21.75" customHeight="1" thickBot="1">
      <c r="A341" s="642"/>
      <c r="B341" s="191" t="s">
        <v>562</v>
      </c>
      <c r="C341" s="188" t="s">
        <v>563</v>
      </c>
      <c r="D341" s="185">
        <v>1200000</v>
      </c>
      <c r="E341" s="187">
        <v>0</v>
      </c>
      <c r="F341" s="202" t="s">
        <v>564</v>
      </c>
      <c r="G341" s="615" t="s">
        <v>555</v>
      </c>
      <c r="H341" s="616"/>
    </row>
    <row r="342" spans="1:8" s="1" customFormat="1" ht="21.75" customHeight="1" thickBot="1">
      <c r="A342" s="642"/>
      <c r="B342" s="191" t="s">
        <v>1139</v>
      </c>
      <c r="C342" s="188" t="s">
        <v>560</v>
      </c>
      <c r="D342" s="185">
        <v>2209.31</v>
      </c>
      <c r="E342" s="187">
        <v>0</v>
      </c>
      <c r="F342" s="202" t="s">
        <v>561</v>
      </c>
      <c r="G342" s="615" t="s">
        <v>555</v>
      </c>
      <c r="H342" s="616"/>
    </row>
    <row r="343" spans="1:8" s="1" customFormat="1" ht="18" customHeight="1" thickBot="1">
      <c r="A343" s="642"/>
      <c r="B343" s="191" t="s">
        <v>548</v>
      </c>
      <c r="C343" s="188" t="s">
        <v>536</v>
      </c>
      <c r="D343" s="185">
        <v>200000</v>
      </c>
      <c r="E343" s="187">
        <v>200000</v>
      </c>
      <c r="F343" s="202" t="s">
        <v>540</v>
      </c>
      <c r="G343" s="615" t="s">
        <v>393</v>
      </c>
      <c r="H343" s="616"/>
    </row>
    <row r="344" spans="1:8" s="1" customFormat="1" ht="18" customHeight="1" thickBot="1">
      <c r="A344" s="642"/>
      <c r="B344" s="191" t="s">
        <v>538</v>
      </c>
      <c r="C344" s="209" t="s">
        <v>539</v>
      </c>
      <c r="D344" s="185">
        <v>0</v>
      </c>
      <c r="E344" s="187">
        <v>35000</v>
      </c>
      <c r="F344" s="202" t="s">
        <v>540</v>
      </c>
      <c r="G344" s="615" t="s">
        <v>393</v>
      </c>
      <c r="H344" s="616"/>
    </row>
    <row r="345" spans="1:8" s="1" customFormat="1" ht="18" customHeight="1" thickBot="1">
      <c r="A345" s="642"/>
      <c r="B345" s="191" t="s">
        <v>543</v>
      </c>
      <c r="C345" s="209" t="s">
        <v>544</v>
      </c>
      <c r="D345" s="185">
        <v>0</v>
      </c>
      <c r="E345" s="187">
        <v>25000</v>
      </c>
      <c r="F345" s="202" t="s">
        <v>540</v>
      </c>
      <c r="G345" s="615" t="s">
        <v>393</v>
      </c>
      <c r="H345" s="616"/>
    </row>
    <row r="346" spans="1:8" s="1" customFormat="1" ht="18" customHeight="1" thickBot="1">
      <c r="A346" s="643"/>
      <c r="B346" s="208" t="s">
        <v>545</v>
      </c>
      <c r="C346" s="209" t="s">
        <v>546</v>
      </c>
      <c r="D346" s="185">
        <v>0</v>
      </c>
      <c r="E346" s="187">
        <v>60000</v>
      </c>
      <c r="F346" s="202" t="s">
        <v>540</v>
      </c>
      <c r="G346" s="615" t="s">
        <v>393</v>
      </c>
      <c r="H346" s="616"/>
    </row>
    <row r="347" spans="1:8" s="1" customFormat="1" ht="18" customHeight="1" thickBot="1">
      <c r="A347" s="632" t="s">
        <v>550</v>
      </c>
      <c r="B347" s="633"/>
      <c r="C347" s="634"/>
      <c r="D347" s="206">
        <f>SUM(D331:D346)</f>
        <v>2767209.31</v>
      </c>
      <c r="E347" s="206">
        <f>SUM(E331:E346)</f>
        <v>700000</v>
      </c>
      <c r="F347" s="192"/>
      <c r="G347" s="617"/>
      <c r="H347" s="617"/>
    </row>
    <row r="348" spans="1:8" s="1" customFormat="1" ht="26.25" customHeight="1" thickBot="1">
      <c r="A348" s="612" t="s">
        <v>551</v>
      </c>
      <c r="B348" s="613"/>
      <c r="C348" s="613"/>
      <c r="D348" s="613"/>
      <c r="E348" s="613"/>
      <c r="F348" s="613"/>
      <c r="G348" s="613"/>
      <c r="H348" s="614"/>
    </row>
    <row r="349" spans="1:8" s="1" customFormat="1" ht="27.75" customHeight="1" thickBot="1">
      <c r="A349" s="325" t="s">
        <v>995</v>
      </c>
      <c r="B349" s="191" t="s">
        <v>552</v>
      </c>
      <c r="C349" s="188" t="s">
        <v>553</v>
      </c>
      <c r="D349" s="185">
        <v>0</v>
      </c>
      <c r="E349" s="187">
        <v>600000</v>
      </c>
      <c r="F349" s="202" t="s">
        <v>554</v>
      </c>
      <c r="G349" s="615" t="s">
        <v>555</v>
      </c>
      <c r="H349" s="616"/>
    </row>
    <row r="350" spans="1:8" s="25" customFormat="1" ht="25.5" customHeight="1" thickBot="1">
      <c r="A350" s="211" t="s">
        <v>121</v>
      </c>
      <c r="B350" s="211" t="s">
        <v>381</v>
      </c>
      <c r="C350" s="211" t="s">
        <v>382</v>
      </c>
      <c r="D350" s="212" t="s">
        <v>1123</v>
      </c>
      <c r="E350" s="212" t="s">
        <v>383</v>
      </c>
      <c r="F350" s="213" t="s">
        <v>384</v>
      </c>
      <c r="G350" s="401" t="s">
        <v>385</v>
      </c>
      <c r="H350" s="401"/>
    </row>
    <row r="351" spans="1:8" s="1" customFormat="1" ht="21.75" customHeight="1" thickBot="1">
      <c r="A351" s="642" t="s">
        <v>995</v>
      </c>
      <c r="B351" s="191" t="s">
        <v>556</v>
      </c>
      <c r="C351" s="188" t="s">
        <v>557</v>
      </c>
      <c r="D351" s="185">
        <v>0</v>
      </c>
      <c r="E351" s="187">
        <v>200000</v>
      </c>
      <c r="F351" s="202" t="s">
        <v>558</v>
      </c>
      <c r="G351" s="615" t="s">
        <v>555</v>
      </c>
      <c r="H351" s="616"/>
    </row>
    <row r="352" spans="1:8" s="1" customFormat="1" ht="21.75" customHeight="1" thickBot="1">
      <c r="A352" s="642"/>
      <c r="B352" s="191" t="s">
        <v>559</v>
      </c>
      <c r="C352" s="188" t="s">
        <v>560</v>
      </c>
      <c r="D352" s="185">
        <v>0</v>
      </c>
      <c r="E352" s="187">
        <v>700000</v>
      </c>
      <c r="F352" s="202" t="s">
        <v>561</v>
      </c>
      <c r="G352" s="615" t="s">
        <v>555</v>
      </c>
      <c r="H352" s="616"/>
    </row>
    <row r="353" spans="1:8" s="1" customFormat="1" ht="21.75" customHeight="1" thickBot="1">
      <c r="A353" s="642"/>
      <c r="B353" s="191" t="s">
        <v>562</v>
      </c>
      <c r="C353" s="188" t="s">
        <v>563</v>
      </c>
      <c r="D353" s="185">
        <v>0</v>
      </c>
      <c r="E353" s="187">
        <v>1200000</v>
      </c>
      <c r="F353" s="202" t="s">
        <v>564</v>
      </c>
      <c r="G353" s="615" t="s">
        <v>555</v>
      </c>
      <c r="H353" s="616"/>
    </row>
    <row r="354" spans="1:8" s="1" customFormat="1" ht="21.75" customHeight="1" thickBot="1">
      <c r="A354" s="642"/>
      <c r="B354" s="191" t="s">
        <v>565</v>
      </c>
      <c r="C354" s="188" t="s">
        <v>566</v>
      </c>
      <c r="D354" s="185">
        <v>0</v>
      </c>
      <c r="E354" s="187">
        <v>100000</v>
      </c>
      <c r="F354" s="202" t="s">
        <v>567</v>
      </c>
      <c r="G354" s="615" t="s">
        <v>555</v>
      </c>
      <c r="H354" s="616"/>
    </row>
    <row r="355" spans="1:8" s="1" customFormat="1" ht="21.75" customHeight="1" thickBot="1">
      <c r="A355" s="642"/>
      <c r="B355" s="191" t="s">
        <v>1025</v>
      </c>
      <c r="C355" s="188" t="s">
        <v>568</v>
      </c>
      <c r="D355" s="185">
        <v>0</v>
      </c>
      <c r="E355" s="187">
        <v>100000</v>
      </c>
      <c r="F355" s="202" t="s">
        <v>569</v>
      </c>
      <c r="G355" s="615" t="s">
        <v>555</v>
      </c>
      <c r="H355" s="616"/>
    </row>
    <row r="356" spans="1:8" s="1" customFormat="1" ht="21.75" customHeight="1" thickBot="1">
      <c r="A356" s="643"/>
      <c r="B356" s="210" t="s">
        <v>993</v>
      </c>
      <c r="C356" s="188" t="s">
        <v>994</v>
      </c>
      <c r="D356" s="185">
        <v>0</v>
      </c>
      <c r="E356" s="187">
        <v>50000</v>
      </c>
      <c r="F356" s="202" t="s">
        <v>994</v>
      </c>
      <c r="G356" s="615" t="s">
        <v>555</v>
      </c>
      <c r="H356" s="616"/>
    </row>
    <row r="357" spans="1:8" s="1" customFormat="1" ht="21.75" customHeight="1" thickBot="1">
      <c r="A357" s="632" t="s">
        <v>344</v>
      </c>
      <c r="B357" s="633"/>
      <c r="C357" s="634"/>
      <c r="D357" s="206">
        <f>SUM(D349:D356)</f>
        <v>0</v>
      </c>
      <c r="E357" s="206">
        <f>SUM(E349:E356)</f>
        <v>2950000</v>
      </c>
      <c r="F357" s="192"/>
      <c r="G357" s="617"/>
      <c r="H357" s="617"/>
    </row>
    <row r="358" spans="1:8" s="1" customFormat="1" ht="26.25" customHeight="1">
      <c r="A358" s="193"/>
      <c r="B358" s="194"/>
      <c r="C358" s="194"/>
      <c r="D358" s="195"/>
      <c r="E358" s="195"/>
      <c r="F358" s="194"/>
      <c r="G358" s="194"/>
      <c r="H358" s="194"/>
    </row>
    <row r="359" spans="1:8" s="1" customFormat="1" ht="15" customHeight="1">
      <c r="A359" s="193"/>
      <c r="B359" s="196" t="s">
        <v>901</v>
      </c>
      <c r="C359" s="194"/>
      <c r="D359" s="195"/>
      <c r="E359" s="196" t="s">
        <v>901</v>
      </c>
      <c r="F359" s="195"/>
      <c r="G359" s="194"/>
      <c r="H359" s="194"/>
    </row>
    <row r="360" spans="1:8" s="1" customFormat="1" ht="15" customHeight="1">
      <c r="A360" s="193"/>
      <c r="B360" s="196" t="s">
        <v>101</v>
      </c>
      <c r="C360" s="194"/>
      <c r="D360" s="195"/>
      <c r="E360" s="641" t="s">
        <v>120</v>
      </c>
      <c r="F360" s="641"/>
      <c r="G360" s="194"/>
      <c r="H360" s="194"/>
    </row>
    <row r="361" spans="1:8" s="1" customFormat="1" ht="15" customHeight="1">
      <c r="A361" s="142"/>
      <c r="B361" s="142"/>
      <c r="C361" s="142"/>
      <c r="D361" s="142"/>
      <c r="E361" s="142"/>
      <c r="F361" s="142"/>
      <c r="G361" s="142"/>
      <c r="H361" s="142"/>
    </row>
    <row r="362" spans="1:8" s="1" customFormat="1" ht="15" customHeight="1">
      <c r="A362" s="142"/>
      <c r="B362" s="142"/>
      <c r="C362" s="142"/>
      <c r="D362" s="142"/>
      <c r="E362" s="142"/>
      <c r="F362" s="142"/>
      <c r="G362" s="142"/>
      <c r="H362" s="142"/>
    </row>
    <row r="363" spans="1:8" s="1" customFormat="1" ht="15" customHeight="1">
      <c r="A363" s="142"/>
      <c r="B363" s="142"/>
      <c r="C363" s="142"/>
      <c r="D363" s="142"/>
      <c r="E363" s="142"/>
      <c r="F363" s="142"/>
      <c r="G363" s="142"/>
      <c r="H363" s="142"/>
    </row>
    <row r="364" spans="1:8" s="1" customFormat="1" ht="15" customHeight="1">
      <c r="A364" s="142"/>
      <c r="B364" s="142"/>
      <c r="C364" s="142"/>
      <c r="D364" s="142"/>
      <c r="E364" s="142"/>
      <c r="F364" s="142"/>
      <c r="G364" s="142"/>
      <c r="H364" s="142"/>
    </row>
    <row r="365" spans="1:8" s="1" customFormat="1" ht="15" customHeight="1">
      <c r="A365" s="142"/>
      <c r="B365" s="142"/>
      <c r="C365" s="142"/>
      <c r="D365" s="142"/>
      <c r="E365" s="142"/>
      <c r="F365" s="142"/>
      <c r="G365" s="142"/>
      <c r="H365" s="142"/>
    </row>
    <row r="366" spans="1:8" s="1" customFormat="1" ht="24" customHeight="1">
      <c r="A366" s="142"/>
      <c r="B366" s="151"/>
      <c r="C366" s="151"/>
      <c r="D366" s="182"/>
      <c r="E366" s="182"/>
      <c r="F366" s="151"/>
      <c r="G366" s="151"/>
      <c r="H366" s="151"/>
    </row>
  </sheetData>
  <sheetProtection/>
  <mergeCells count="363">
    <mergeCell ref="A351:A356"/>
    <mergeCell ref="A209:A244"/>
    <mergeCell ref="A269:A280"/>
    <mergeCell ref="A282:A318"/>
    <mergeCell ref="A320:A328"/>
    <mergeCell ref="G331:H331"/>
    <mergeCell ref="G332:H332"/>
    <mergeCell ref="A331:A346"/>
    <mergeCell ref="A347:C347"/>
    <mergeCell ref="G336:H336"/>
    <mergeCell ref="A330:H330"/>
    <mergeCell ref="G333:H333"/>
    <mergeCell ref="G291:H291"/>
    <mergeCell ref="G350:H350"/>
    <mergeCell ref="G95:H95"/>
    <mergeCell ref="A119:A146"/>
    <mergeCell ref="A148:A176"/>
    <mergeCell ref="G178:H178"/>
    <mergeCell ref="A178:A191"/>
    <mergeCell ref="A194:A207"/>
    <mergeCell ref="G352:H352"/>
    <mergeCell ref="G17:H17"/>
    <mergeCell ref="G18:H18"/>
    <mergeCell ref="G19:H19"/>
    <mergeCell ref="G20:H20"/>
    <mergeCell ref="A16:A37"/>
    <mergeCell ref="A76:A110"/>
    <mergeCell ref="G22:H22"/>
    <mergeCell ref="A39:A74"/>
    <mergeCell ref="G255:H255"/>
    <mergeCell ref="G253:H253"/>
    <mergeCell ref="A357:C357"/>
    <mergeCell ref="E360:F360"/>
    <mergeCell ref="G357:H357"/>
    <mergeCell ref="G351:H351"/>
    <mergeCell ref="G353:H353"/>
    <mergeCell ref="G354:H354"/>
    <mergeCell ref="G355:H355"/>
    <mergeCell ref="A329:C329"/>
    <mergeCell ref="G356:H356"/>
    <mergeCell ref="G170:H170"/>
    <mergeCell ref="G177:H177"/>
    <mergeCell ref="A267:C267"/>
    <mergeCell ref="A268:H268"/>
    <mergeCell ref="G262:H262"/>
    <mergeCell ref="G246:H246"/>
    <mergeCell ref="G261:H261"/>
    <mergeCell ref="G237:H237"/>
    <mergeCell ref="A246:A266"/>
    <mergeCell ref="G240:H240"/>
    <mergeCell ref="G113:H113"/>
    <mergeCell ref="G112:H112"/>
    <mergeCell ref="G119:H119"/>
    <mergeCell ref="A192:C192"/>
    <mergeCell ref="A193:H193"/>
    <mergeCell ref="G185:H185"/>
    <mergeCell ref="G186:H186"/>
    <mergeCell ref="G187:H187"/>
    <mergeCell ref="G162:H162"/>
    <mergeCell ref="A112:A116"/>
    <mergeCell ref="G90:H90"/>
    <mergeCell ref="G91:H91"/>
    <mergeCell ref="G92:H92"/>
    <mergeCell ref="A117:C117"/>
    <mergeCell ref="A118:H118"/>
    <mergeCell ref="G114:H114"/>
    <mergeCell ref="G115:H115"/>
    <mergeCell ref="G116:H116"/>
    <mergeCell ref="G117:H117"/>
    <mergeCell ref="G94:H94"/>
    <mergeCell ref="G111:H111"/>
    <mergeCell ref="G106:H106"/>
    <mergeCell ref="G107:H107"/>
    <mergeCell ref="G108:H108"/>
    <mergeCell ref="G109:H109"/>
    <mergeCell ref="G110:H110"/>
    <mergeCell ref="G96:H96"/>
    <mergeCell ref="G97:H97"/>
    <mergeCell ref="G77:H77"/>
    <mergeCell ref="G67:H67"/>
    <mergeCell ref="G68:H68"/>
    <mergeCell ref="G69:H69"/>
    <mergeCell ref="G70:H70"/>
    <mergeCell ref="G71:H71"/>
    <mergeCell ref="G88:H88"/>
    <mergeCell ref="G89:H89"/>
    <mergeCell ref="G85:H85"/>
    <mergeCell ref="G86:H86"/>
    <mergeCell ref="G87:H87"/>
    <mergeCell ref="G79:H79"/>
    <mergeCell ref="G80:H80"/>
    <mergeCell ref="G81:H81"/>
    <mergeCell ref="G82:H82"/>
    <mergeCell ref="G72:H72"/>
    <mergeCell ref="G73:H73"/>
    <mergeCell ref="G74:H74"/>
    <mergeCell ref="G76:H76"/>
    <mergeCell ref="G78:H78"/>
    <mergeCell ref="G104:H104"/>
    <mergeCell ref="G93:H93"/>
    <mergeCell ref="G75:H75"/>
    <mergeCell ref="G83:H83"/>
    <mergeCell ref="G84:H84"/>
    <mergeCell ref="G105:H105"/>
    <mergeCell ref="G98:H98"/>
    <mergeCell ref="G99:H99"/>
    <mergeCell ref="G100:H100"/>
    <mergeCell ref="G101:H101"/>
    <mergeCell ref="G102:H102"/>
    <mergeCell ref="G103:H103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49:H49"/>
    <mergeCell ref="G50:H50"/>
    <mergeCell ref="G51:H51"/>
    <mergeCell ref="G52:H52"/>
    <mergeCell ref="G53:H53"/>
    <mergeCell ref="G54:H54"/>
    <mergeCell ref="G38:H38"/>
    <mergeCell ref="G45:H45"/>
    <mergeCell ref="G46:H46"/>
    <mergeCell ref="G47:H47"/>
    <mergeCell ref="G44:H44"/>
    <mergeCell ref="G48:H48"/>
    <mergeCell ref="G317:H317"/>
    <mergeCell ref="G316:H316"/>
    <mergeCell ref="G208:H208"/>
    <mergeCell ref="G217:H217"/>
    <mergeCell ref="G25:H25"/>
    <mergeCell ref="G26:H26"/>
    <mergeCell ref="G161:H161"/>
    <mergeCell ref="G184:H184"/>
    <mergeCell ref="G31:H31"/>
    <mergeCell ref="G32:H32"/>
    <mergeCell ref="G156:H156"/>
    <mergeCell ref="G157:H157"/>
    <mergeCell ref="G158:H158"/>
    <mergeCell ref="G159:H159"/>
    <mergeCell ref="G160:H160"/>
    <mergeCell ref="G166:H166"/>
    <mergeCell ref="G148:H148"/>
    <mergeCell ref="G155:H155"/>
    <mergeCell ref="G150:H150"/>
    <mergeCell ref="G151:H151"/>
    <mergeCell ref="G152:H152"/>
    <mergeCell ref="G153:H153"/>
    <mergeCell ref="G154:H154"/>
    <mergeCell ref="G136:H136"/>
    <mergeCell ref="G137:H137"/>
    <mergeCell ref="G138:H138"/>
    <mergeCell ref="G139:H139"/>
    <mergeCell ref="G140:H140"/>
    <mergeCell ref="G147:H147"/>
    <mergeCell ref="G141:H141"/>
    <mergeCell ref="G142:H142"/>
    <mergeCell ref="G143:H143"/>
    <mergeCell ref="G144:H144"/>
    <mergeCell ref="G132:H132"/>
    <mergeCell ref="G128:H128"/>
    <mergeCell ref="G16:H16"/>
    <mergeCell ref="G23:H23"/>
    <mergeCell ref="G24:H24"/>
    <mergeCell ref="G33:H33"/>
    <mergeCell ref="G34:H34"/>
    <mergeCell ref="G35:H35"/>
    <mergeCell ref="G36:H36"/>
    <mergeCell ref="G39:H39"/>
    <mergeCell ref="G126:H126"/>
    <mergeCell ref="G127:H127"/>
    <mergeCell ref="G15:H15"/>
    <mergeCell ref="G129:H129"/>
    <mergeCell ref="G130:H130"/>
    <mergeCell ref="G131:H131"/>
    <mergeCell ref="G40:H40"/>
    <mergeCell ref="G41:H41"/>
    <mergeCell ref="G42:H42"/>
    <mergeCell ref="G43:H43"/>
    <mergeCell ref="G120:H120"/>
    <mergeCell ref="G121:H121"/>
    <mergeCell ref="G122:H122"/>
    <mergeCell ref="G123:H123"/>
    <mergeCell ref="G124:H124"/>
    <mergeCell ref="G125:H125"/>
    <mergeCell ref="G252:H252"/>
    <mergeCell ref="G248:H248"/>
    <mergeCell ref="G292:H292"/>
    <mergeCell ref="G281:H281"/>
    <mergeCell ref="G133:H133"/>
    <mergeCell ref="G134:H134"/>
    <mergeCell ref="G149:H149"/>
    <mergeCell ref="G145:H145"/>
    <mergeCell ref="G146:H146"/>
    <mergeCell ref="G135:H135"/>
    <mergeCell ref="G176:H176"/>
    <mergeCell ref="G174:H174"/>
    <mergeCell ref="G315:H315"/>
    <mergeCell ref="G309:H309"/>
    <mergeCell ref="G243:H243"/>
    <mergeCell ref="G267:H267"/>
    <mergeCell ref="G251:H251"/>
    <mergeCell ref="G265:H265"/>
    <mergeCell ref="G307:H307"/>
    <mergeCell ref="G308:H308"/>
    <mergeCell ref="G293:H293"/>
    <mergeCell ref="G294:H294"/>
    <mergeCell ref="G179:H179"/>
    <mergeCell ref="G256:H256"/>
    <mergeCell ref="G190:H190"/>
    <mergeCell ref="G212:H212"/>
    <mergeCell ref="G290:H290"/>
    <mergeCell ref="G247:H247"/>
    <mergeCell ref="G288:H288"/>
    <mergeCell ref="G214:H214"/>
    <mergeCell ref="G329:H329"/>
    <mergeCell ref="G21:H21"/>
    <mergeCell ref="G302:H302"/>
    <mergeCell ref="G303:H303"/>
    <mergeCell ref="G304:H304"/>
    <mergeCell ref="G305:H305"/>
    <mergeCell ref="G306:H306"/>
    <mergeCell ref="G319:H319"/>
    <mergeCell ref="G313:H313"/>
    <mergeCell ref="G169:H169"/>
    <mergeCell ref="G310:H310"/>
    <mergeCell ref="G314:H314"/>
    <mergeCell ref="G322:H322"/>
    <mergeCell ref="G296:H296"/>
    <mergeCell ref="G321:H321"/>
    <mergeCell ref="G328:H328"/>
    <mergeCell ref="G311:H311"/>
    <mergeCell ref="G312:H312"/>
    <mergeCell ref="G299:H299"/>
    <mergeCell ref="G298:H298"/>
    <mergeCell ref="G286:H286"/>
    <mergeCell ref="G263:H263"/>
    <mergeCell ref="G284:H284"/>
    <mergeCell ref="G283:H283"/>
    <mergeCell ref="G245:H245"/>
    <mergeCell ref="G347:H347"/>
    <mergeCell ref="G326:H326"/>
    <mergeCell ref="G327:H327"/>
    <mergeCell ref="G289:H289"/>
    <mergeCell ref="G295:H295"/>
    <mergeCell ref="G181:H181"/>
    <mergeCell ref="G188:H188"/>
    <mergeCell ref="G189:H189"/>
    <mergeCell ref="G209:H209"/>
    <mergeCell ref="G206:H206"/>
    <mergeCell ref="G207:H207"/>
    <mergeCell ref="G194:H194"/>
    <mergeCell ref="G182:H182"/>
    <mergeCell ref="A14:H14"/>
    <mergeCell ref="G37:H37"/>
    <mergeCell ref="G287:H287"/>
    <mergeCell ref="G260:H260"/>
    <mergeCell ref="G167:H167"/>
    <mergeCell ref="G180:H180"/>
    <mergeCell ref="G175:H175"/>
    <mergeCell ref="G249:H249"/>
    <mergeCell ref="G250:H250"/>
    <mergeCell ref="G172:H172"/>
    <mergeCell ref="A7:B7"/>
    <mergeCell ref="A9:H10"/>
    <mergeCell ref="A11:H11"/>
    <mergeCell ref="A1:B1"/>
    <mergeCell ref="A2:B2"/>
    <mergeCell ref="A3:B3"/>
    <mergeCell ref="A4:B4"/>
    <mergeCell ref="A5:B5"/>
    <mergeCell ref="A6:B6"/>
    <mergeCell ref="G13:H13"/>
    <mergeCell ref="G163:H163"/>
    <mergeCell ref="G165:H165"/>
    <mergeCell ref="G233:H233"/>
    <mergeCell ref="G234:H234"/>
    <mergeCell ref="G235:H235"/>
    <mergeCell ref="G201:H201"/>
    <mergeCell ref="G202:H202"/>
    <mergeCell ref="G203:H203"/>
    <mergeCell ref="G164:H164"/>
    <mergeCell ref="G171:H171"/>
    <mergeCell ref="G173:H173"/>
    <mergeCell ref="G198:H198"/>
    <mergeCell ref="G199:H199"/>
    <mergeCell ref="G218:H218"/>
    <mergeCell ref="G204:H204"/>
    <mergeCell ref="G205:H205"/>
    <mergeCell ref="G191:H191"/>
    <mergeCell ref="G192:H192"/>
    <mergeCell ref="G211:H211"/>
    <mergeCell ref="G168:H168"/>
    <mergeCell ref="G264:H264"/>
    <mergeCell ref="G239:H239"/>
    <mergeCell ref="G238:H238"/>
    <mergeCell ref="G200:H200"/>
    <mergeCell ref="G236:H236"/>
    <mergeCell ref="G195:H195"/>
    <mergeCell ref="G196:H196"/>
    <mergeCell ref="G197:H197"/>
    <mergeCell ref="G219:H219"/>
    <mergeCell ref="G220:H220"/>
    <mergeCell ref="G221:H221"/>
    <mergeCell ref="G216:H216"/>
    <mergeCell ref="G210:H210"/>
    <mergeCell ref="G213:H213"/>
    <mergeCell ref="G222:H222"/>
    <mergeCell ref="G215:H215"/>
    <mergeCell ref="G225:H225"/>
    <mergeCell ref="G226:H226"/>
    <mergeCell ref="G227:H227"/>
    <mergeCell ref="G228:H228"/>
    <mergeCell ref="G229:H229"/>
    <mergeCell ref="G230:H230"/>
    <mergeCell ref="G27:H27"/>
    <mergeCell ref="G254:H254"/>
    <mergeCell ref="G28:H28"/>
    <mergeCell ref="G29:H29"/>
    <mergeCell ref="G30:H30"/>
    <mergeCell ref="G183:H183"/>
    <mergeCell ref="G223:H223"/>
    <mergeCell ref="G224:H224"/>
    <mergeCell ref="G231:H231"/>
    <mergeCell ref="G232:H232"/>
    <mergeCell ref="G300:H300"/>
    <mergeCell ref="G285:H285"/>
    <mergeCell ref="G266:H266"/>
    <mergeCell ref="G241:H241"/>
    <mergeCell ref="G244:H244"/>
    <mergeCell ref="G242:H242"/>
    <mergeCell ref="G258:H258"/>
    <mergeCell ref="G259:H259"/>
    <mergeCell ref="G297:H297"/>
    <mergeCell ref="G257:H257"/>
    <mergeCell ref="G349:H349"/>
    <mergeCell ref="G338:H338"/>
    <mergeCell ref="G337:H337"/>
    <mergeCell ref="G339:H339"/>
    <mergeCell ref="G341:H341"/>
    <mergeCell ref="G342:H342"/>
    <mergeCell ref="G344:H344"/>
    <mergeCell ref="G340:H340"/>
    <mergeCell ref="G345:H345"/>
    <mergeCell ref="G346:H346"/>
    <mergeCell ref="G301:H301"/>
    <mergeCell ref="G323:H323"/>
    <mergeCell ref="G324:H324"/>
    <mergeCell ref="G325:H325"/>
    <mergeCell ref="G318:H318"/>
    <mergeCell ref="A348:H348"/>
    <mergeCell ref="G334:H334"/>
    <mergeCell ref="G343:H343"/>
    <mergeCell ref="G335:H335"/>
    <mergeCell ref="G320:H320"/>
  </mergeCells>
  <printOptions/>
  <pageMargins left="0.16" right="0.16" top="0.22" bottom="0.16" header="0.22" footer="0.16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K16"/>
  <sheetViews>
    <sheetView rightToLeft="1" zoomScalePageLayoutView="0" workbookViewId="0" topLeftCell="A1">
      <selection activeCell="F22" sqref="F22"/>
    </sheetView>
  </sheetViews>
  <sheetFormatPr defaultColWidth="11.421875" defaultRowHeight="15"/>
  <cols>
    <col min="1" max="1" width="14.28125" style="0" customWidth="1"/>
    <col min="2" max="2" width="16.8515625" style="0" customWidth="1"/>
    <col min="3" max="3" width="17.7109375" style="0" customWidth="1"/>
    <col min="4" max="4" width="16.8515625" style="0" customWidth="1"/>
    <col min="5" max="5" width="13.421875" style="0" customWidth="1"/>
    <col min="6" max="6" width="16.8515625" style="0" customWidth="1"/>
    <col min="7" max="7" width="17.00390625" style="0" customWidth="1"/>
    <col min="8" max="8" width="14.7109375" style="0" customWidth="1"/>
    <col min="9" max="9" width="16.140625" style="0" customWidth="1"/>
  </cols>
  <sheetData>
    <row r="1" spans="1:2" s="1" customFormat="1" ht="15">
      <c r="A1" s="648"/>
      <c r="B1" s="648"/>
    </row>
    <row r="2" spans="1:2" s="1" customFormat="1" ht="15">
      <c r="A2" s="648"/>
      <c r="B2" s="648"/>
    </row>
    <row r="3" spans="1:2" s="1" customFormat="1" ht="15">
      <c r="A3" s="648"/>
      <c r="B3" s="648"/>
    </row>
    <row r="4" spans="1:9" s="1" customFormat="1" ht="18" customHeight="1">
      <c r="A4" s="648"/>
      <c r="B4" s="648"/>
      <c r="H4" s="6"/>
      <c r="I4" s="6"/>
    </row>
    <row r="5" spans="1:9" s="1" customFormat="1" ht="18" customHeight="1">
      <c r="A5" s="648"/>
      <c r="B5" s="648"/>
      <c r="H5" s="6"/>
      <c r="I5" s="6"/>
    </row>
    <row r="6" spans="1:9" s="1" customFormat="1" ht="18" customHeight="1">
      <c r="A6" s="648"/>
      <c r="B6" s="648"/>
      <c r="H6" s="6"/>
      <c r="I6" s="6"/>
    </row>
    <row r="7" spans="1:9" s="1" customFormat="1" ht="18" customHeight="1">
      <c r="A7" s="648"/>
      <c r="B7" s="648"/>
      <c r="H7" s="6"/>
      <c r="I7" s="6"/>
    </row>
    <row r="8" spans="1:11" s="1" customFormat="1" ht="18" customHeight="1">
      <c r="A8" s="86"/>
      <c r="B8" s="86"/>
      <c r="H8" s="87"/>
      <c r="I8" s="87"/>
      <c r="K8" s="6"/>
    </row>
    <row r="9" spans="1:10" s="1" customFormat="1" ht="33.75" customHeight="1">
      <c r="A9" s="649" t="s">
        <v>1122</v>
      </c>
      <c r="B9" s="650"/>
      <c r="C9" s="650"/>
      <c r="D9" s="650"/>
      <c r="E9" s="650"/>
      <c r="F9" s="650"/>
      <c r="G9" s="650"/>
      <c r="H9" s="650"/>
      <c r="I9" s="651"/>
      <c r="J9" s="6"/>
    </row>
    <row r="10" spans="1:10" s="17" customFormat="1" ht="21.75" customHeight="1">
      <c r="A10" s="655" t="s">
        <v>600</v>
      </c>
      <c r="B10" s="656"/>
      <c r="C10" s="656"/>
      <c r="D10" s="656"/>
      <c r="E10" s="656"/>
      <c r="F10" s="656"/>
      <c r="G10" s="656"/>
      <c r="H10" s="656"/>
      <c r="I10" s="657"/>
      <c r="J10" s="135"/>
    </row>
    <row r="11" spans="1:10" s="1" customFormat="1" ht="45">
      <c r="A11" s="88" t="s">
        <v>336</v>
      </c>
      <c r="B11" s="89" t="s">
        <v>337</v>
      </c>
      <c r="C11" s="90" t="s">
        <v>338</v>
      </c>
      <c r="D11" s="91" t="s">
        <v>339</v>
      </c>
      <c r="E11" s="92" t="s">
        <v>228</v>
      </c>
      <c r="F11" s="92" t="s">
        <v>111</v>
      </c>
      <c r="G11" s="92" t="s">
        <v>340</v>
      </c>
      <c r="H11" s="90" t="s">
        <v>341</v>
      </c>
      <c r="I11" s="90" t="s">
        <v>342</v>
      </c>
      <c r="J11" s="93"/>
    </row>
    <row r="12" spans="1:9" s="1" customFormat="1" ht="43.5" customHeight="1">
      <c r="A12" s="26"/>
      <c r="B12" s="652" t="s">
        <v>343</v>
      </c>
      <c r="C12" s="653"/>
      <c r="D12" s="653"/>
      <c r="E12" s="653"/>
      <c r="F12" s="653"/>
      <c r="G12" s="653"/>
      <c r="H12" s="653"/>
      <c r="I12" s="654"/>
    </row>
    <row r="13" spans="1:9" s="1" customFormat="1" ht="42" customHeight="1">
      <c r="A13" s="94" t="s">
        <v>344</v>
      </c>
      <c r="B13" s="22"/>
      <c r="C13" s="22"/>
      <c r="D13" s="22"/>
      <c r="E13" s="22"/>
      <c r="F13" s="22"/>
      <c r="G13" s="22"/>
      <c r="H13" s="22"/>
      <c r="I13" s="22"/>
    </row>
    <row r="14" s="1" customFormat="1" ht="15"/>
    <row r="15" spans="2:9" s="1" customFormat="1" ht="15">
      <c r="B15" s="589" t="s">
        <v>1036</v>
      </c>
      <c r="C15" s="589"/>
      <c r="F15" s="309" t="s">
        <v>1036</v>
      </c>
      <c r="G15" s="259"/>
      <c r="I15" s="259"/>
    </row>
    <row r="16" spans="2:9" s="1" customFormat="1" ht="15">
      <c r="B16" s="589" t="s">
        <v>101</v>
      </c>
      <c r="C16" s="589"/>
      <c r="F16" s="589" t="s">
        <v>120</v>
      </c>
      <c r="G16" s="589"/>
      <c r="H16" s="589"/>
      <c r="I16" s="589"/>
    </row>
  </sheetData>
  <sheetProtection/>
  <mergeCells count="13">
    <mergeCell ref="A1:B1"/>
    <mergeCell ref="A2:B2"/>
    <mergeCell ref="A3:B3"/>
    <mergeCell ref="A10:I10"/>
    <mergeCell ref="B15:C15"/>
    <mergeCell ref="B16:C16"/>
    <mergeCell ref="A4:B4"/>
    <mergeCell ref="A5:B5"/>
    <mergeCell ref="A6:B6"/>
    <mergeCell ref="A7:B7"/>
    <mergeCell ref="A9:I9"/>
    <mergeCell ref="B12:I12"/>
    <mergeCell ref="F16:I16"/>
  </mergeCells>
  <printOptions/>
  <pageMargins left="0.24" right="0.16" top="0.22" bottom="0.75" header="0.22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47"/>
  <sheetViews>
    <sheetView rightToLeft="1" zoomScale="120" zoomScaleNormal="120" zoomScalePageLayoutView="0" workbookViewId="0" topLeftCell="A1">
      <selection activeCell="A26" sqref="A26:H26"/>
    </sheetView>
  </sheetViews>
  <sheetFormatPr defaultColWidth="11.421875" defaultRowHeight="15"/>
  <cols>
    <col min="1" max="2" width="11.421875" style="142" customWidth="1"/>
    <col min="3" max="3" width="18.28125" style="142" customWidth="1"/>
    <col min="4" max="4" width="13.57421875" style="142" customWidth="1"/>
    <col min="5" max="5" width="7.57421875" style="142" customWidth="1"/>
    <col min="6" max="6" width="11.421875" style="142" customWidth="1"/>
    <col min="7" max="7" width="8.140625" style="142" customWidth="1"/>
    <col min="8" max="8" width="17.28125" style="142" customWidth="1"/>
    <col min="13" max="13" width="16.421875" style="0" bestFit="1" customWidth="1"/>
  </cols>
  <sheetData>
    <row r="1" spans="1:8" s="1" customFormat="1" ht="12.75" customHeight="1">
      <c r="A1" s="618"/>
      <c r="B1" s="618"/>
      <c r="C1" s="142"/>
      <c r="D1" s="142"/>
      <c r="E1" s="142"/>
      <c r="F1" s="142"/>
      <c r="G1" s="142"/>
      <c r="H1" s="142"/>
    </row>
    <row r="2" spans="1:8" s="1" customFormat="1" ht="12.75" customHeight="1">
      <c r="A2" s="618"/>
      <c r="B2" s="618"/>
      <c r="C2" s="142"/>
      <c r="D2" s="142"/>
      <c r="E2" s="142"/>
      <c r="F2" s="142"/>
      <c r="G2" s="142"/>
      <c r="H2" s="142"/>
    </row>
    <row r="3" spans="1:8" s="1" customFormat="1" ht="12.75" customHeight="1">
      <c r="A3" s="618"/>
      <c r="B3" s="618"/>
      <c r="C3" s="142"/>
      <c r="D3" s="142"/>
      <c r="E3" s="142"/>
      <c r="F3" s="142"/>
      <c r="G3" s="142"/>
      <c r="H3" s="142"/>
    </row>
    <row r="4" spans="1:8" s="1" customFormat="1" ht="12.75" customHeight="1">
      <c r="A4" s="618"/>
      <c r="B4" s="618"/>
      <c r="C4" s="142"/>
      <c r="D4" s="142"/>
      <c r="E4" s="142"/>
      <c r="F4" s="142"/>
      <c r="G4" s="142"/>
      <c r="H4" s="142"/>
    </row>
    <row r="5" spans="1:8" s="1" customFormat="1" ht="12.75" customHeight="1">
      <c r="A5" s="618"/>
      <c r="B5" s="618"/>
      <c r="C5" s="142"/>
      <c r="D5" s="142"/>
      <c r="E5" s="142"/>
      <c r="F5" s="142"/>
      <c r="G5" s="142"/>
      <c r="H5" s="142"/>
    </row>
    <row r="6" spans="1:8" s="1" customFormat="1" ht="12.75" customHeight="1">
      <c r="A6" s="618"/>
      <c r="B6" s="618"/>
      <c r="C6" s="142"/>
      <c r="D6" s="273"/>
      <c r="E6" s="273"/>
      <c r="F6" s="273"/>
      <c r="G6" s="273"/>
      <c r="H6" s="273"/>
    </row>
    <row r="7" spans="1:8" s="1" customFormat="1" ht="12.75" customHeight="1">
      <c r="A7" s="618"/>
      <c r="B7" s="618"/>
      <c r="C7" s="142"/>
      <c r="D7" s="273"/>
      <c r="E7" s="273"/>
      <c r="F7" s="273"/>
      <c r="G7" s="273"/>
      <c r="H7" s="273"/>
    </row>
    <row r="8" spans="1:8" s="1" customFormat="1" ht="12.75" customHeight="1">
      <c r="A8" s="618"/>
      <c r="B8" s="618"/>
      <c r="C8" s="142"/>
      <c r="D8" s="273"/>
      <c r="E8" s="273"/>
      <c r="F8" s="273"/>
      <c r="G8" s="273"/>
      <c r="H8" s="273"/>
    </row>
    <row r="9" spans="1:8" s="1" customFormat="1" ht="27" customHeight="1" thickBot="1">
      <c r="A9" s="272"/>
      <c r="B9" s="272"/>
      <c r="C9" s="142"/>
      <c r="D9" s="273"/>
      <c r="E9" s="273"/>
      <c r="F9" s="273"/>
      <c r="G9" s="273"/>
      <c r="H9" s="273"/>
    </row>
    <row r="10" spans="1:11" s="1" customFormat="1" ht="25.5" customHeight="1">
      <c r="A10" s="658" t="s">
        <v>1148</v>
      </c>
      <c r="B10" s="659"/>
      <c r="C10" s="659"/>
      <c r="D10" s="659"/>
      <c r="E10" s="659"/>
      <c r="F10" s="659"/>
      <c r="G10" s="659"/>
      <c r="H10" s="660"/>
      <c r="I10" s="131"/>
      <c r="J10" s="131"/>
      <c r="K10" s="131"/>
    </row>
    <row r="11" spans="1:11" s="1" customFormat="1" ht="5.25" customHeight="1">
      <c r="A11" s="661"/>
      <c r="B11" s="662"/>
      <c r="C11" s="662"/>
      <c r="D11" s="662"/>
      <c r="E11" s="662"/>
      <c r="F11" s="662"/>
      <c r="G11" s="662"/>
      <c r="H11" s="663"/>
      <c r="I11" s="131"/>
      <c r="J11" s="131"/>
      <c r="K11" s="131"/>
    </row>
    <row r="12" spans="1:11" s="1" customFormat="1" ht="15.75" thickBot="1">
      <c r="A12" s="664" t="s">
        <v>225</v>
      </c>
      <c r="B12" s="665"/>
      <c r="C12" s="665"/>
      <c r="D12" s="665"/>
      <c r="E12" s="665"/>
      <c r="F12" s="665"/>
      <c r="G12" s="665"/>
      <c r="H12" s="666"/>
      <c r="I12" s="132"/>
      <c r="J12" s="132"/>
      <c r="K12" s="132"/>
    </row>
    <row r="13" spans="1:8" s="1" customFormat="1" ht="15.75" thickBot="1">
      <c r="A13" s="274"/>
      <c r="B13" s="274"/>
      <c r="C13" s="274"/>
      <c r="D13" s="274"/>
      <c r="E13" s="274"/>
      <c r="F13" s="274"/>
      <c r="G13" s="274"/>
      <c r="H13" s="274"/>
    </row>
    <row r="14" spans="1:8" s="1" customFormat="1" ht="15.75" thickBot="1">
      <c r="A14" s="667" t="s">
        <v>570</v>
      </c>
      <c r="B14" s="668"/>
      <c r="C14" s="669"/>
      <c r="D14" s="676" t="s">
        <v>571</v>
      </c>
      <c r="E14" s="677"/>
      <c r="F14" s="677"/>
      <c r="G14" s="677"/>
      <c r="H14" s="678"/>
    </row>
    <row r="15" spans="1:8" s="1" customFormat="1" ht="15.75" thickBot="1">
      <c r="A15" s="670"/>
      <c r="B15" s="671"/>
      <c r="C15" s="672"/>
      <c r="D15" s="679" t="s">
        <v>572</v>
      </c>
      <c r="E15" s="680"/>
      <c r="F15" s="679" t="s">
        <v>338</v>
      </c>
      <c r="G15" s="680"/>
      <c r="H15" s="275" t="s">
        <v>339</v>
      </c>
    </row>
    <row r="16" spans="1:8" s="1" customFormat="1" ht="16.5" thickBot="1">
      <c r="A16" s="673"/>
      <c r="B16" s="674"/>
      <c r="C16" s="675"/>
      <c r="D16" s="681">
        <v>1</v>
      </c>
      <c r="E16" s="682"/>
      <c r="F16" s="681">
        <v>2</v>
      </c>
      <c r="G16" s="682"/>
      <c r="H16" s="276">
        <v>3</v>
      </c>
    </row>
    <row r="17" spans="1:8" s="1" customFormat="1" ht="16.5" thickBot="1">
      <c r="A17" s="683" t="s">
        <v>573</v>
      </c>
      <c r="B17" s="684"/>
      <c r="C17" s="684"/>
      <c r="D17" s="684"/>
      <c r="E17" s="684"/>
      <c r="F17" s="684"/>
      <c r="G17" s="684"/>
      <c r="H17" s="685"/>
    </row>
    <row r="18" spans="1:13" s="1" customFormat="1" ht="15.75" thickBot="1">
      <c r="A18" s="686" t="s">
        <v>230</v>
      </c>
      <c r="B18" s="687"/>
      <c r="C18" s="687"/>
      <c r="D18" s="687"/>
      <c r="E18" s="687"/>
      <c r="F18" s="687"/>
      <c r="G18" s="687"/>
      <c r="H18" s="688"/>
      <c r="M18" s="260"/>
    </row>
    <row r="19" spans="1:8" s="1" customFormat="1" ht="15.75" thickBot="1">
      <c r="A19" s="689" t="s">
        <v>574</v>
      </c>
      <c r="B19" s="690"/>
      <c r="C19" s="691"/>
      <c r="D19" s="692">
        <f>SUM(D20:E25)</f>
        <v>120003900</v>
      </c>
      <c r="E19" s="693"/>
      <c r="F19" s="692">
        <f>F25+F24+F23+F22+F21+F20</f>
        <v>250709495.05</v>
      </c>
      <c r="G19" s="693"/>
      <c r="H19" s="277">
        <f>H25+H24+H23+H22+H21+H20</f>
        <v>96103006.42999999</v>
      </c>
    </row>
    <row r="20" spans="1:13" s="1" customFormat="1" ht="15.75" thickBot="1">
      <c r="A20" s="694" t="s">
        <v>575</v>
      </c>
      <c r="B20" s="695"/>
      <c r="C20" s="696"/>
      <c r="D20" s="697">
        <v>18144300</v>
      </c>
      <c r="E20" s="698"/>
      <c r="F20" s="697">
        <v>23086763.99</v>
      </c>
      <c r="G20" s="698"/>
      <c r="H20" s="278">
        <v>12585281.91</v>
      </c>
      <c r="M20" s="261"/>
    </row>
    <row r="21" spans="1:13" s="1" customFormat="1" ht="15.75" thickBot="1">
      <c r="A21" s="694" t="s">
        <v>576</v>
      </c>
      <c r="B21" s="695"/>
      <c r="C21" s="696"/>
      <c r="D21" s="697">
        <v>81871000</v>
      </c>
      <c r="E21" s="698"/>
      <c r="F21" s="697">
        <v>211703828.32</v>
      </c>
      <c r="G21" s="698"/>
      <c r="H21" s="278">
        <v>70545741.07</v>
      </c>
      <c r="M21" s="1" t="s">
        <v>1038</v>
      </c>
    </row>
    <row r="22" spans="1:8" s="1" customFormat="1" ht="15.75" thickBot="1">
      <c r="A22" s="694" t="s">
        <v>577</v>
      </c>
      <c r="B22" s="695"/>
      <c r="C22" s="696"/>
      <c r="D22" s="697">
        <v>2175000</v>
      </c>
      <c r="E22" s="698"/>
      <c r="F22" s="697">
        <v>1609054.76</v>
      </c>
      <c r="G22" s="698"/>
      <c r="H22" s="278">
        <v>1609054.76</v>
      </c>
    </row>
    <row r="23" spans="1:8" s="1" customFormat="1" ht="15.75" thickBot="1">
      <c r="A23" s="694" t="s">
        <v>578</v>
      </c>
      <c r="B23" s="695"/>
      <c r="C23" s="696"/>
      <c r="D23" s="697">
        <v>12810600</v>
      </c>
      <c r="E23" s="698"/>
      <c r="F23" s="697">
        <v>10808030.3</v>
      </c>
      <c r="G23" s="698"/>
      <c r="H23" s="278">
        <v>7862705.04</v>
      </c>
    </row>
    <row r="24" spans="1:8" s="1" customFormat="1" ht="15.75" thickBot="1">
      <c r="A24" s="694" t="s">
        <v>579</v>
      </c>
      <c r="B24" s="695"/>
      <c r="C24" s="696"/>
      <c r="D24" s="697">
        <v>0</v>
      </c>
      <c r="E24" s="698"/>
      <c r="F24" s="697">
        <v>0</v>
      </c>
      <c r="G24" s="698"/>
      <c r="H24" s="278">
        <v>0</v>
      </c>
    </row>
    <row r="25" spans="1:8" s="1" customFormat="1" ht="15.75" thickBot="1">
      <c r="A25" s="699" t="s">
        <v>580</v>
      </c>
      <c r="B25" s="700"/>
      <c r="C25" s="701"/>
      <c r="D25" s="697">
        <v>5003000</v>
      </c>
      <c r="E25" s="698"/>
      <c r="F25" s="697">
        <v>3501817.68</v>
      </c>
      <c r="G25" s="698"/>
      <c r="H25" s="279">
        <v>3500223.65</v>
      </c>
    </row>
    <row r="26" spans="1:8" s="1" customFormat="1" ht="15.75" thickBot="1">
      <c r="A26" s="702" t="s">
        <v>239</v>
      </c>
      <c r="B26" s="703"/>
      <c r="C26" s="703"/>
      <c r="D26" s="703"/>
      <c r="E26" s="703"/>
      <c r="F26" s="703"/>
      <c r="G26" s="703"/>
      <c r="H26" s="704"/>
    </row>
    <row r="27" spans="1:8" s="1" customFormat="1" ht="15.75" thickBot="1">
      <c r="A27" s="689" t="s">
        <v>574</v>
      </c>
      <c r="B27" s="690"/>
      <c r="C27" s="691"/>
      <c r="D27" s="692">
        <f>D28+D29+D30+D31+D32+D33+D34</f>
        <v>24368500</v>
      </c>
      <c r="E27" s="693"/>
      <c r="F27" s="705">
        <f>F34+F33+F32+F31+F30+F29+F28</f>
        <v>93189371.97</v>
      </c>
      <c r="G27" s="706"/>
      <c r="H27" s="280">
        <f>H34+H33+H32+H31+H30+H29+H28</f>
        <v>93189371.97</v>
      </c>
    </row>
    <row r="28" spans="1:8" s="1" customFormat="1" ht="15.75" thickBot="1">
      <c r="A28" s="707" t="s">
        <v>581</v>
      </c>
      <c r="B28" s="708"/>
      <c r="C28" s="709"/>
      <c r="D28" s="697">
        <v>0</v>
      </c>
      <c r="E28" s="698"/>
      <c r="F28" s="710">
        <v>0</v>
      </c>
      <c r="G28" s="711"/>
      <c r="H28" s="281">
        <v>0</v>
      </c>
    </row>
    <row r="29" spans="1:8" s="1" customFormat="1" ht="15.75" thickBot="1">
      <c r="A29" s="707" t="s">
        <v>576</v>
      </c>
      <c r="B29" s="708"/>
      <c r="C29" s="709"/>
      <c r="D29" s="697">
        <v>0</v>
      </c>
      <c r="E29" s="698"/>
      <c r="F29" s="710">
        <v>0</v>
      </c>
      <c r="G29" s="711"/>
      <c r="H29" s="281">
        <v>0</v>
      </c>
    </row>
    <row r="30" spans="1:8" s="1" customFormat="1" ht="15.75" thickBot="1">
      <c r="A30" s="282" t="s">
        <v>582</v>
      </c>
      <c r="B30" s="283"/>
      <c r="C30" s="284"/>
      <c r="D30" s="697">
        <v>0</v>
      </c>
      <c r="E30" s="698"/>
      <c r="F30" s="710">
        <v>0</v>
      </c>
      <c r="G30" s="711"/>
      <c r="H30" s="281">
        <v>0</v>
      </c>
    </row>
    <row r="31" spans="1:8" s="1" customFormat="1" ht="15.75" thickBot="1">
      <c r="A31" s="707" t="s">
        <v>583</v>
      </c>
      <c r="B31" s="708"/>
      <c r="C31" s="709"/>
      <c r="D31" s="697">
        <v>0</v>
      </c>
      <c r="E31" s="698"/>
      <c r="F31" s="710">
        <v>0</v>
      </c>
      <c r="G31" s="711"/>
      <c r="H31" s="281">
        <v>0</v>
      </c>
    </row>
    <row r="32" spans="1:8" s="1" customFormat="1" ht="15.75" thickBot="1">
      <c r="A32" s="707" t="s">
        <v>584</v>
      </c>
      <c r="B32" s="708"/>
      <c r="C32" s="709"/>
      <c r="D32" s="697">
        <v>24368500</v>
      </c>
      <c r="E32" s="698"/>
      <c r="F32" s="710">
        <v>93189371.97</v>
      </c>
      <c r="G32" s="711"/>
      <c r="H32" s="281">
        <f>F32</f>
        <v>93189371.97</v>
      </c>
    </row>
    <row r="33" spans="1:8" s="1" customFormat="1" ht="15.75" thickBot="1">
      <c r="A33" s="707" t="s">
        <v>585</v>
      </c>
      <c r="B33" s="708"/>
      <c r="C33" s="709"/>
      <c r="D33" s="697">
        <v>0</v>
      </c>
      <c r="E33" s="698"/>
      <c r="F33" s="710">
        <v>0</v>
      </c>
      <c r="G33" s="711"/>
      <c r="H33" s="281">
        <v>0</v>
      </c>
    </row>
    <row r="34" spans="1:8" s="1" customFormat="1" ht="15.75" thickBot="1">
      <c r="A34" s="707" t="s">
        <v>580</v>
      </c>
      <c r="B34" s="708"/>
      <c r="C34" s="709"/>
      <c r="D34" s="710">
        <v>0</v>
      </c>
      <c r="E34" s="711"/>
      <c r="F34" s="710">
        <v>0</v>
      </c>
      <c r="G34" s="711"/>
      <c r="H34" s="281">
        <v>0</v>
      </c>
    </row>
    <row r="35" spans="1:8" s="1" customFormat="1" ht="15.75" thickBot="1">
      <c r="A35" s="712" t="s">
        <v>244</v>
      </c>
      <c r="B35" s="713"/>
      <c r="C35" s="714"/>
      <c r="D35" s="749">
        <f>D27+D19</f>
        <v>144372400</v>
      </c>
      <c r="E35" s="750"/>
      <c r="F35" s="715">
        <f>F27+F19</f>
        <v>343898867.02</v>
      </c>
      <c r="G35" s="716"/>
      <c r="H35" s="285">
        <f>H27+H19</f>
        <v>189292378.39999998</v>
      </c>
    </row>
    <row r="36" spans="1:8" s="1" customFormat="1" ht="15.75" thickBot="1">
      <c r="A36" s="717" t="s">
        <v>586</v>
      </c>
      <c r="B36" s="718"/>
      <c r="C36" s="718"/>
      <c r="D36" s="718"/>
      <c r="E36" s="718"/>
      <c r="F36" s="718"/>
      <c r="G36" s="718"/>
      <c r="H36" s="719"/>
    </row>
    <row r="37" spans="1:8" s="1" customFormat="1" ht="15.75" thickBot="1">
      <c r="A37" s="720" t="s">
        <v>246</v>
      </c>
      <c r="B37" s="721"/>
      <c r="C37" s="722"/>
      <c r="D37" s="723">
        <f>D38</f>
        <v>1000</v>
      </c>
      <c r="E37" s="724"/>
      <c r="F37" s="723">
        <f>F38</f>
        <v>25266476.29</v>
      </c>
      <c r="G37" s="724"/>
      <c r="H37" s="286">
        <f>H38</f>
        <v>25266476.29</v>
      </c>
    </row>
    <row r="38" spans="1:8" s="1" customFormat="1" ht="15.75" thickBot="1">
      <c r="A38" s="707" t="s">
        <v>247</v>
      </c>
      <c r="B38" s="708"/>
      <c r="C38" s="709"/>
      <c r="D38" s="725">
        <v>1000</v>
      </c>
      <c r="E38" s="726"/>
      <c r="F38" s="725">
        <v>25266476.29</v>
      </c>
      <c r="G38" s="726"/>
      <c r="H38" s="287">
        <v>25266476.29</v>
      </c>
    </row>
    <row r="39" spans="1:8" s="1" customFormat="1" ht="15.75" thickBot="1">
      <c r="A39" s="727" t="s">
        <v>248</v>
      </c>
      <c r="B39" s="728"/>
      <c r="C39" s="729"/>
      <c r="D39" s="730">
        <f>D41+D40</f>
        <v>12592000</v>
      </c>
      <c r="E39" s="731"/>
      <c r="F39" s="730">
        <f>F41+F40</f>
        <v>12712400</v>
      </c>
      <c r="G39" s="731"/>
      <c r="H39" s="288">
        <f>H41+H40</f>
        <v>12712400</v>
      </c>
    </row>
    <row r="40" spans="1:8" s="1" customFormat="1" ht="15.75" thickBot="1">
      <c r="A40" s="732" t="s">
        <v>249</v>
      </c>
      <c r="B40" s="733"/>
      <c r="C40" s="734"/>
      <c r="D40" s="735">
        <v>12540000</v>
      </c>
      <c r="E40" s="736"/>
      <c r="F40" s="735">
        <v>12660000</v>
      </c>
      <c r="G40" s="736"/>
      <c r="H40" s="289">
        <v>12660000</v>
      </c>
    </row>
    <row r="41" spans="1:8" s="1" customFormat="1" ht="15.75" thickBot="1">
      <c r="A41" s="707" t="s">
        <v>250</v>
      </c>
      <c r="B41" s="708"/>
      <c r="C41" s="709"/>
      <c r="D41" s="737">
        <v>52000</v>
      </c>
      <c r="E41" s="738"/>
      <c r="F41" s="737">
        <v>52400</v>
      </c>
      <c r="G41" s="738"/>
      <c r="H41" s="287">
        <v>52400</v>
      </c>
    </row>
    <row r="42" spans="1:8" s="1" customFormat="1" ht="15.75" thickBot="1">
      <c r="A42" s="712" t="s">
        <v>251</v>
      </c>
      <c r="B42" s="713"/>
      <c r="C42" s="714"/>
      <c r="D42" s="739">
        <f>D39+D37</f>
        <v>12593000</v>
      </c>
      <c r="E42" s="740"/>
      <c r="F42" s="739">
        <f>F39+F37</f>
        <v>37978876.29</v>
      </c>
      <c r="G42" s="740"/>
      <c r="H42" s="290">
        <f>H39+H37</f>
        <v>37978876.29</v>
      </c>
    </row>
    <row r="43" spans="1:8" s="1" customFormat="1" ht="15.75" thickBot="1">
      <c r="A43" s="712" t="s">
        <v>252</v>
      </c>
      <c r="B43" s="713"/>
      <c r="C43" s="714"/>
      <c r="D43" s="741">
        <v>0</v>
      </c>
      <c r="E43" s="742"/>
      <c r="F43" s="741">
        <v>0</v>
      </c>
      <c r="G43" s="742"/>
      <c r="H43" s="291">
        <v>0</v>
      </c>
    </row>
    <row r="44" spans="1:8" s="1" customFormat="1" ht="15.75" thickBot="1">
      <c r="A44" s="743" t="s">
        <v>92</v>
      </c>
      <c r="B44" s="744"/>
      <c r="C44" s="745"/>
      <c r="D44" s="746">
        <f>D43+D42+D35</f>
        <v>156965400</v>
      </c>
      <c r="E44" s="747"/>
      <c r="F44" s="746">
        <f>F43+F42+F35</f>
        <v>381877743.31</v>
      </c>
      <c r="G44" s="747"/>
      <c r="H44" s="292">
        <f>H43+H42+H35</f>
        <v>227271254.68999997</v>
      </c>
    </row>
    <row r="45" spans="1:8" s="1" customFormat="1" ht="15">
      <c r="A45" s="142"/>
      <c r="B45" s="142"/>
      <c r="C45" s="142"/>
      <c r="D45" s="142"/>
      <c r="E45" s="142"/>
      <c r="F45" s="142"/>
      <c r="G45" s="142"/>
      <c r="H45" s="142"/>
    </row>
    <row r="46" spans="1:11" s="1" customFormat="1" ht="15.75">
      <c r="A46" s="142"/>
      <c r="B46" s="748" t="s">
        <v>1039</v>
      </c>
      <c r="C46" s="748"/>
      <c r="D46" s="748"/>
      <c r="E46" s="293"/>
      <c r="F46" s="748" t="s">
        <v>1039</v>
      </c>
      <c r="G46" s="748"/>
      <c r="H46" s="748"/>
      <c r="I46" s="133"/>
      <c r="J46" s="133"/>
      <c r="K46" s="133"/>
    </row>
    <row r="47" spans="1:11" s="1" customFormat="1" ht="15.75">
      <c r="A47" s="142"/>
      <c r="B47" s="748" t="s">
        <v>101</v>
      </c>
      <c r="C47" s="748"/>
      <c r="D47" s="748"/>
      <c r="E47" s="293"/>
      <c r="F47" s="748" t="s">
        <v>120</v>
      </c>
      <c r="G47" s="748"/>
      <c r="H47" s="748"/>
      <c r="I47" s="133"/>
      <c r="J47" s="133"/>
      <c r="K47" s="133"/>
    </row>
  </sheetData>
  <sheetProtection/>
  <mergeCells count="95">
    <mergeCell ref="D31:E31"/>
    <mergeCell ref="D32:E32"/>
    <mergeCell ref="D33:E33"/>
    <mergeCell ref="D34:E34"/>
    <mergeCell ref="D37:E37"/>
    <mergeCell ref="D38:E38"/>
    <mergeCell ref="D35:E35"/>
    <mergeCell ref="B46:D46"/>
    <mergeCell ref="F46:H46"/>
    <mergeCell ref="B47:D47"/>
    <mergeCell ref="F47:H47"/>
    <mergeCell ref="D19:E19"/>
    <mergeCell ref="D20:E20"/>
    <mergeCell ref="D21:E21"/>
    <mergeCell ref="D22:E22"/>
    <mergeCell ref="D23:E23"/>
    <mergeCell ref="D24:E24"/>
    <mergeCell ref="A42:C42"/>
    <mergeCell ref="F42:G42"/>
    <mergeCell ref="A43:C43"/>
    <mergeCell ref="F43:G43"/>
    <mergeCell ref="A44:C44"/>
    <mergeCell ref="F44:G44"/>
    <mergeCell ref="D42:E42"/>
    <mergeCell ref="D43:E43"/>
    <mergeCell ref="D44:E44"/>
    <mergeCell ref="A39:C39"/>
    <mergeCell ref="F39:G39"/>
    <mergeCell ref="A40:C40"/>
    <mergeCell ref="F40:G40"/>
    <mergeCell ref="A41:C41"/>
    <mergeCell ref="F41:G41"/>
    <mergeCell ref="D39:E39"/>
    <mergeCell ref="D40:E40"/>
    <mergeCell ref="D41:E41"/>
    <mergeCell ref="A35:C35"/>
    <mergeCell ref="F35:G35"/>
    <mergeCell ref="A36:H36"/>
    <mergeCell ref="A37:C37"/>
    <mergeCell ref="F37:G37"/>
    <mergeCell ref="A38:C38"/>
    <mergeCell ref="F38:G38"/>
    <mergeCell ref="A32:C32"/>
    <mergeCell ref="F32:G32"/>
    <mergeCell ref="A33:C33"/>
    <mergeCell ref="F33:G33"/>
    <mergeCell ref="A34:C34"/>
    <mergeCell ref="F34:G34"/>
    <mergeCell ref="A28:C28"/>
    <mergeCell ref="F28:G28"/>
    <mergeCell ref="A29:C29"/>
    <mergeCell ref="F29:G29"/>
    <mergeCell ref="F30:G30"/>
    <mergeCell ref="A31:C31"/>
    <mergeCell ref="F31:G31"/>
    <mergeCell ref="D28:E28"/>
    <mergeCell ref="D29:E29"/>
    <mergeCell ref="D30:E30"/>
    <mergeCell ref="A24:C24"/>
    <mergeCell ref="F24:G24"/>
    <mergeCell ref="A25:C25"/>
    <mergeCell ref="F25:G25"/>
    <mergeCell ref="A26:H26"/>
    <mergeCell ref="A27:C27"/>
    <mergeCell ref="F27:G27"/>
    <mergeCell ref="D25:E25"/>
    <mergeCell ref="D27:E27"/>
    <mergeCell ref="A21:C21"/>
    <mergeCell ref="F21:G21"/>
    <mergeCell ref="A22:C22"/>
    <mergeCell ref="F22:G22"/>
    <mergeCell ref="A23:C23"/>
    <mergeCell ref="F23:G23"/>
    <mergeCell ref="A17:H17"/>
    <mergeCell ref="A18:H18"/>
    <mergeCell ref="A19:C19"/>
    <mergeCell ref="F19:G19"/>
    <mergeCell ref="A20:C20"/>
    <mergeCell ref="F20:G20"/>
    <mergeCell ref="A14:C16"/>
    <mergeCell ref="D14:H14"/>
    <mergeCell ref="D15:E15"/>
    <mergeCell ref="F15:G15"/>
    <mergeCell ref="D16:E16"/>
    <mergeCell ref="F16:G16"/>
    <mergeCell ref="A10:H11"/>
    <mergeCell ref="A12:H12"/>
    <mergeCell ref="A1:B1"/>
    <mergeCell ref="A2:B2"/>
    <mergeCell ref="A3:B3"/>
    <mergeCell ref="A4:B4"/>
    <mergeCell ref="A5:B5"/>
    <mergeCell ref="A6:B6"/>
    <mergeCell ref="A7:B7"/>
    <mergeCell ref="A8:B8"/>
  </mergeCells>
  <printOptions/>
  <pageMargins left="0.21" right="0.21" top="0.16" bottom="0.75" header="0.16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Q24"/>
  <sheetViews>
    <sheetView rightToLeft="1" zoomScalePageLayoutView="0" workbookViewId="0" topLeftCell="A4">
      <selection activeCell="N22" sqref="N22:O22"/>
    </sheetView>
  </sheetViews>
  <sheetFormatPr defaultColWidth="11.421875" defaultRowHeight="15"/>
  <cols>
    <col min="1" max="1" width="11.421875" style="25" customWidth="1"/>
    <col min="2" max="2" width="7.421875" style="25" customWidth="1"/>
    <col min="3" max="3" width="2.7109375" style="25" customWidth="1"/>
    <col min="4" max="9" width="13.8515625" style="25" customWidth="1"/>
    <col min="10" max="10" width="13.140625" style="25" customWidth="1"/>
    <col min="11" max="11" width="12.421875" style="25" customWidth="1"/>
    <col min="12" max="12" width="13.421875" style="25" customWidth="1"/>
    <col min="13" max="15" width="11.421875" style="25" customWidth="1"/>
  </cols>
  <sheetData>
    <row r="1" spans="1:15" s="1" customFormat="1" ht="15">
      <c r="A1" s="551"/>
      <c r="B1" s="551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" customFormat="1" ht="15">
      <c r="A2" s="551"/>
      <c r="B2" s="55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1" customFormat="1" ht="15">
      <c r="A3" s="551"/>
      <c r="B3" s="551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1" customFormat="1" ht="15">
      <c r="A4" s="551"/>
      <c r="B4" s="551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1" customFormat="1" ht="15">
      <c r="A5" s="551"/>
      <c r="B5" s="55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s="1" customFormat="1" ht="15">
      <c r="A6" s="551"/>
      <c r="B6" s="551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s="1" customFormat="1" ht="15">
      <c r="A7" s="551"/>
      <c r="B7" s="551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s="1" customFormat="1" ht="15.75" thickBot="1">
      <c r="A8" s="551"/>
      <c r="B8" s="55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s="1" customFormat="1" ht="15" customHeight="1">
      <c r="A9" s="25"/>
      <c r="B9" s="766" t="s">
        <v>1147</v>
      </c>
      <c r="C9" s="767"/>
      <c r="D9" s="767"/>
      <c r="E9" s="767"/>
      <c r="F9" s="767"/>
      <c r="G9" s="767"/>
      <c r="H9" s="767"/>
      <c r="I9" s="767"/>
      <c r="J9" s="767"/>
      <c r="K9" s="768"/>
      <c r="L9" s="25"/>
      <c r="M9" s="25"/>
      <c r="N9" s="25"/>
      <c r="O9" s="25"/>
    </row>
    <row r="10" spans="1:15" s="1" customFormat="1" ht="15" customHeight="1">
      <c r="A10" s="25"/>
      <c r="B10" s="769"/>
      <c r="C10" s="770"/>
      <c r="D10" s="770"/>
      <c r="E10" s="770"/>
      <c r="F10" s="770"/>
      <c r="G10" s="770"/>
      <c r="H10" s="770"/>
      <c r="I10" s="770"/>
      <c r="J10" s="770"/>
      <c r="K10" s="771"/>
      <c r="L10" s="25"/>
      <c r="M10" s="25"/>
      <c r="N10" s="25"/>
      <c r="O10" s="25"/>
    </row>
    <row r="11" spans="1:15" s="1" customFormat="1" ht="15.75" customHeight="1" thickBot="1">
      <c r="A11" s="25"/>
      <c r="B11" s="772" t="s">
        <v>225</v>
      </c>
      <c r="C11" s="773"/>
      <c r="D11" s="773"/>
      <c r="E11" s="773"/>
      <c r="F11" s="773"/>
      <c r="G11" s="773"/>
      <c r="H11" s="773"/>
      <c r="I11" s="773"/>
      <c r="J11" s="773"/>
      <c r="K11" s="774"/>
      <c r="L11" s="25"/>
      <c r="M11" s="25"/>
      <c r="N11" s="25"/>
      <c r="O11" s="25"/>
    </row>
    <row r="12" spans="1:15" s="1" customFormat="1" ht="15.75" thickBot="1">
      <c r="A12" s="25"/>
      <c r="B12" s="98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s="1" customFormat="1" ht="21.75" thickBot="1">
      <c r="A13" s="751" t="s">
        <v>587</v>
      </c>
      <c r="B13" s="752"/>
      <c r="C13" s="753"/>
      <c r="D13" s="760" t="s">
        <v>588</v>
      </c>
      <c r="E13" s="760"/>
      <c r="F13" s="760"/>
      <c r="G13" s="761" t="s">
        <v>589</v>
      </c>
      <c r="H13" s="762"/>
      <c r="I13" s="762"/>
      <c r="J13" s="762"/>
      <c r="K13" s="762"/>
      <c r="L13" s="763"/>
      <c r="M13" s="25"/>
      <c r="N13" s="25"/>
      <c r="O13" s="25"/>
    </row>
    <row r="14" spans="1:15" s="1" customFormat="1" ht="45.75" thickBot="1">
      <c r="A14" s="754"/>
      <c r="B14" s="755"/>
      <c r="C14" s="756"/>
      <c r="D14" s="130" t="s">
        <v>572</v>
      </c>
      <c r="E14" s="130" t="s">
        <v>338</v>
      </c>
      <c r="F14" s="134" t="s">
        <v>339</v>
      </c>
      <c r="G14" s="130" t="s">
        <v>590</v>
      </c>
      <c r="H14" s="134" t="s">
        <v>111</v>
      </c>
      <c r="I14" s="130" t="s">
        <v>112</v>
      </c>
      <c r="J14" s="134" t="s">
        <v>1061</v>
      </c>
      <c r="K14" s="134" t="s">
        <v>591</v>
      </c>
      <c r="L14" s="764" t="s">
        <v>1062</v>
      </c>
      <c r="M14" s="25"/>
      <c r="N14" s="25"/>
      <c r="O14" s="25"/>
    </row>
    <row r="15" spans="1:15" s="1" customFormat="1" ht="19.5" thickBot="1">
      <c r="A15" s="757"/>
      <c r="B15" s="758"/>
      <c r="C15" s="759"/>
      <c r="D15" s="294">
        <v>1</v>
      </c>
      <c r="E15" s="294">
        <v>2</v>
      </c>
      <c r="F15" s="295">
        <v>3</v>
      </c>
      <c r="G15" s="295">
        <v>4</v>
      </c>
      <c r="H15" s="295">
        <v>5</v>
      </c>
      <c r="I15" s="295">
        <v>6</v>
      </c>
      <c r="J15" s="295">
        <v>7</v>
      </c>
      <c r="K15" s="295">
        <v>8</v>
      </c>
      <c r="L15" s="765"/>
      <c r="M15" s="25"/>
      <c r="N15" s="25"/>
      <c r="O15" s="25"/>
    </row>
    <row r="16" spans="1:17" s="1" customFormat="1" ht="27.75" customHeight="1" thickBot="1">
      <c r="A16" s="775" t="s">
        <v>592</v>
      </c>
      <c r="B16" s="776"/>
      <c r="C16" s="777"/>
      <c r="D16" s="296">
        <f>SUM('حصر النتيجة العامة (المداخيل)'!D35:E35)</f>
        <v>144372400</v>
      </c>
      <c r="E16" s="296">
        <f>SUM('حصر النتيجة العامة (المداخيل)'!F35:G35)</f>
        <v>343898867.02</v>
      </c>
      <c r="F16" s="296">
        <f>SUM('حصر النتيجة العامة (المداخيل)'!H35)</f>
        <v>189292378.39999998</v>
      </c>
      <c r="G16" s="297">
        <f>SUM('حصر النتيجة العامة  (المصاريف)'!D30:E30)</f>
        <v>222313501.57</v>
      </c>
      <c r="H16" s="297">
        <f>SUM('حصر النتيجة العامة  (المصاريف)'!F30:G30)</f>
        <v>159592819.66000003</v>
      </c>
      <c r="I16" s="297">
        <f>SUM('حصر النتيجة العامة  (المصاريف)'!H30:I30)</f>
        <v>124163193.02000001</v>
      </c>
      <c r="J16" s="297">
        <f>SUM('حصر النتيجة العامة  (المصاريف)'!J30:K30)</f>
        <v>73406927.18</v>
      </c>
      <c r="K16" s="297">
        <f>SUM('حصر النتيجة العامة  (المصاريف)'!L24:M24)</f>
        <v>8277741.800000001</v>
      </c>
      <c r="L16" s="297">
        <f>SUM('حصر النتيجة العامة  (المصاريف)'!N30:O30)</f>
        <v>65129185.38</v>
      </c>
      <c r="M16" s="25"/>
      <c r="N16" s="787">
        <v>71868229.28</v>
      </c>
      <c r="O16" s="788"/>
      <c r="P16" s="787" t="s">
        <v>1055</v>
      </c>
      <c r="Q16" s="788"/>
    </row>
    <row r="17" spans="1:17" s="1" customFormat="1" ht="27.75" customHeight="1" thickBot="1">
      <c r="A17" s="775" t="s">
        <v>593</v>
      </c>
      <c r="B17" s="776"/>
      <c r="C17" s="777"/>
      <c r="D17" s="296">
        <f>SUM('حصر النتيجة العامة (المداخيل)'!D42:E42)</f>
        <v>12593000</v>
      </c>
      <c r="E17" s="296">
        <f>SUM('حصر النتيجة العامة (المداخيل)'!E42:F42)</f>
        <v>37978876.29</v>
      </c>
      <c r="F17" s="296">
        <f>SUM('حصر النتيجة العامة (المداخيل)'!F42:G42)</f>
        <v>37978876.29</v>
      </c>
      <c r="G17" s="297">
        <f>SUM('حصر النتيجة العامة  (المصاريف)'!D37:E37)</f>
        <v>37979876.29</v>
      </c>
      <c r="H17" s="297">
        <f>SUM('حصر النتيجة العامة  (المصاريف)'!F37:G37)</f>
        <v>37536300.54</v>
      </c>
      <c r="I17" s="297">
        <f>SUM('حصر النتيجة العامة  (المصاريف)'!H37:I37)</f>
        <v>31733449.19</v>
      </c>
      <c r="J17" s="297">
        <f>SUM('حصر النتيجة العامة  (المصاريف)'!J37:K37)</f>
        <v>6246427.099999998</v>
      </c>
      <c r="K17" s="297">
        <f>SUM('حصر النتيجة العامة  (المصاريف)'!L37:M37)</f>
        <v>1000</v>
      </c>
      <c r="L17" s="297">
        <f>SUM('حصر النتيجة العامة  (المصاريف)'!N37:O37)</f>
        <v>6245427.099999998</v>
      </c>
      <c r="M17" s="25"/>
      <c r="N17" s="787">
        <v>1538697.9</v>
      </c>
      <c r="O17" s="788"/>
      <c r="P17" s="787" t="s">
        <v>1056</v>
      </c>
      <c r="Q17" s="788"/>
    </row>
    <row r="18" spans="1:17" s="1" customFormat="1" ht="27.75" customHeight="1" thickBot="1">
      <c r="A18" s="775" t="s">
        <v>594</v>
      </c>
      <c r="B18" s="776"/>
      <c r="C18" s="777"/>
      <c r="D18" s="296">
        <f>SUM('حصر النتيجة العامة (المداخيل)'!D43:E43)</f>
        <v>0</v>
      </c>
      <c r="E18" s="296">
        <f>SUM('حصر النتيجة العامة (المداخيل)'!E43:F43)</f>
        <v>0</v>
      </c>
      <c r="F18" s="296">
        <f>SUM('حصر النتيجة العامة (المداخيل)'!F43:G43)</f>
        <v>0</v>
      </c>
      <c r="G18" s="297">
        <f>SUM('حصر النتيجة العامة  (المصاريف)'!D38:E38)</f>
        <v>0</v>
      </c>
      <c r="H18" s="297">
        <f>SUM('حصر النتيجة العامة  (المصاريف)'!F38:G38)</f>
        <v>0</v>
      </c>
      <c r="I18" s="297">
        <f>SUM('حصر النتيجة العامة  (المصاريف)'!H38:I38)</f>
        <v>0</v>
      </c>
      <c r="J18" s="297">
        <f>SUM('حصر النتيجة العامة  (المصاريف)'!J38:K38)</f>
        <v>0</v>
      </c>
      <c r="K18" s="297">
        <f>SUM('حصر النتيجة العامة  (المصاريف)'!L38:M38)</f>
        <v>0</v>
      </c>
      <c r="L18" s="297">
        <f>SUM('حصر النتيجة العامة  (المصاريف)'!N38:O38)</f>
        <v>0</v>
      </c>
      <c r="M18" s="25"/>
      <c r="N18" s="784">
        <f>SUM(N16:O17)</f>
        <v>73406927.18</v>
      </c>
      <c r="O18" s="785"/>
      <c r="P18" s="784" t="s">
        <v>1053</v>
      </c>
      <c r="Q18" s="785"/>
    </row>
    <row r="19" spans="1:17" s="1" customFormat="1" ht="27.75" customHeight="1" thickBot="1">
      <c r="A19" s="775" t="s">
        <v>595</v>
      </c>
      <c r="B19" s="776"/>
      <c r="C19" s="777"/>
      <c r="D19" s="296">
        <f>SUM(D16:D18)</f>
        <v>156965400</v>
      </c>
      <c r="E19" s="296">
        <f aca="true" t="shared" si="0" ref="E19:K19">SUM(E16:E18)</f>
        <v>381877743.31</v>
      </c>
      <c r="F19" s="296">
        <f>SUM(F16:F18)</f>
        <v>227271254.68999997</v>
      </c>
      <c r="G19" s="296">
        <f t="shared" si="0"/>
        <v>260293377.85999998</v>
      </c>
      <c r="H19" s="296">
        <f t="shared" si="0"/>
        <v>197129120.20000002</v>
      </c>
      <c r="I19" s="296">
        <f t="shared" si="0"/>
        <v>155896642.21</v>
      </c>
      <c r="J19" s="296">
        <f t="shared" si="0"/>
        <v>79653354.28</v>
      </c>
      <c r="K19" s="297">
        <f t="shared" si="0"/>
        <v>8278741.800000001</v>
      </c>
      <c r="L19" s="297">
        <f>SUM(L16:L18)</f>
        <v>71374612.48</v>
      </c>
      <c r="M19" s="25"/>
      <c r="N19" s="25"/>
      <c r="O19" s="25"/>
      <c r="P19" s="25"/>
      <c r="Q19" s="25"/>
    </row>
    <row r="20" spans="1:17" s="1" customFormat="1" ht="21.75" thickBot="1">
      <c r="A20" s="778" t="s">
        <v>596</v>
      </c>
      <c r="B20" s="779"/>
      <c r="C20" s="780"/>
      <c r="D20" s="781">
        <f>F19-I19</f>
        <v>71374612.47999996</v>
      </c>
      <c r="E20" s="782"/>
      <c r="F20" s="782"/>
      <c r="G20" s="782"/>
      <c r="H20" s="782"/>
      <c r="I20" s="782"/>
      <c r="J20" s="782"/>
      <c r="K20" s="782"/>
      <c r="L20" s="783"/>
      <c r="M20" s="25"/>
      <c r="N20" s="784">
        <v>-8277741.8</v>
      </c>
      <c r="O20" s="785"/>
      <c r="P20" s="784" t="s">
        <v>1054</v>
      </c>
      <c r="Q20" s="785"/>
    </row>
    <row r="21" spans="1:13" s="1" customFormat="1" ht="21.75" thickBot="1">
      <c r="A21" s="778" t="s">
        <v>597</v>
      </c>
      <c r="B21" s="779"/>
      <c r="C21" s="780"/>
      <c r="D21" s="781">
        <f>F19-I19-L19</f>
        <v>0</v>
      </c>
      <c r="E21" s="782"/>
      <c r="F21" s="782"/>
      <c r="G21" s="782"/>
      <c r="H21" s="782"/>
      <c r="I21" s="782"/>
      <c r="J21" s="782"/>
      <c r="K21" s="782"/>
      <c r="L21" s="783"/>
      <c r="M21" s="25"/>
    </row>
    <row r="22" spans="1:17" s="1" customFormat="1" ht="16.5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787">
        <v>0</v>
      </c>
      <c r="O22" s="788"/>
      <c r="P22" s="787" t="s">
        <v>1063</v>
      </c>
      <c r="Q22" s="788"/>
    </row>
    <row r="23" spans="1:15" s="1" customFormat="1" ht="15.75" customHeight="1" thickBot="1">
      <c r="A23" s="786" t="s">
        <v>1037</v>
      </c>
      <c r="B23" s="786"/>
      <c r="C23" s="786"/>
      <c r="D23" s="786"/>
      <c r="E23" s="786"/>
      <c r="F23" s="25"/>
      <c r="G23" s="25"/>
      <c r="I23" s="786" t="s">
        <v>1037</v>
      </c>
      <c r="J23" s="786"/>
      <c r="K23" s="786"/>
      <c r="L23" s="786"/>
      <c r="M23" s="25"/>
      <c r="N23" s="25"/>
      <c r="O23" s="25"/>
    </row>
    <row r="24" spans="1:17" s="1" customFormat="1" ht="15.75" customHeight="1" thickBot="1">
      <c r="A24" s="786" t="s">
        <v>101</v>
      </c>
      <c r="B24" s="786"/>
      <c r="C24" s="786"/>
      <c r="D24" s="786"/>
      <c r="E24" s="786"/>
      <c r="F24" s="25"/>
      <c r="G24" s="25"/>
      <c r="I24" s="786" t="s">
        <v>120</v>
      </c>
      <c r="J24" s="786"/>
      <c r="K24" s="786"/>
      <c r="L24" s="786"/>
      <c r="M24" s="25"/>
      <c r="N24" s="25"/>
      <c r="O24" s="25"/>
      <c r="P24" s="787"/>
      <c r="Q24" s="788"/>
    </row>
  </sheetData>
  <sheetProtection/>
  <mergeCells count="37">
    <mergeCell ref="P16:Q16"/>
    <mergeCell ref="P17:Q17"/>
    <mergeCell ref="N16:O16"/>
    <mergeCell ref="N17:O17"/>
    <mergeCell ref="N18:O18"/>
    <mergeCell ref="P18:Q18"/>
    <mergeCell ref="P20:Q20"/>
    <mergeCell ref="A21:C21"/>
    <mergeCell ref="D21:L21"/>
    <mergeCell ref="A23:E23"/>
    <mergeCell ref="A24:E24"/>
    <mergeCell ref="I23:L23"/>
    <mergeCell ref="I24:L24"/>
    <mergeCell ref="P24:Q24"/>
    <mergeCell ref="N22:O22"/>
    <mergeCell ref="P22:Q22"/>
    <mergeCell ref="A17:C17"/>
    <mergeCell ref="A18:C18"/>
    <mergeCell ref="A19:C19"/>
    <mergeCell ref="A20:C20"/>
    <mergeCell ref="D20:L20"/>
    <mergeCell ref="N20:O20"/>
    <mergeCell ref="D13:F13"/>
    <mergeCell ref="G13:L13"/>
    <mergeCell ref="L14:L15"/>
    <mergeCell ref="B9:K10"/>
    <mergeCell ref="B11:K11"/>
    <mergeCell ref="A16:C16"/>
    <mergeCell ref="A7:B7"/>
    <mergeCell ref="A8:B8"/>
    <mergeCell ref="A13:C15"/>
    <mergeCell ref="A1:B1"/>
    <mergeCell ref="A2:B2"/>
    <mergeCell ref="A3:B3"/>
    <mergeCell ref="A4:B4"/>
    <mergeCell ref="A5:B5"/>
    <mergeCell ref="A6:B6"/>
  </mergeCells>
  <printOptions/>
  <pageMargins left="0.16" right="0.16" top="0.22" bottom="0.24" header="0.22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42"/>
  <sheetViews>
    <sheetView rightToLeft="1" zoomScale="120" zoomScaleNormal="120" zoomScalePageLayoutView="0" workbookViewId="0" topLeftCell="A1">
      <selection activeCell="F5" sqref="F5"/>
    </sheetView>
  </sheetViews>
  <sheetFormatPr defaultColWidth="11.421875" defaultRowHeight="15"/>
  <cols>
    <col min="1" max="1" width="11.421875" style="265" customWidth="1"/>
    <col min="2" max="2" width="2.140625" style="265" customWidth="1"/>
    <col min="3" max="3" width="11.421875" style="265" customWidth="1"/>
    <col min="4" max="4" width="3.57421875" style="142" customWidth="1"/>
    <col min="5" max="5" width="8.421875" style="142" customWidth="1"/>
    <col min="6" max="6" width="4.8515625" style="142" customWidth="1"/>
    <col min="7" max="7" width="7.8515625" style="142" customWidth="1"/>
    <col min="8" max="8" width="5.421875" style="142" customWidth="1"/>
    <col min="9" max="9" width="6.00390625" style="142" customWidth="1"/>
    <col min="10" max="10" width="5.28125" style="142" customWidth="1"/>
    <col min="11" max="11" width="6.28125" style="142" customWidth="1"/>
    <col min="12" max="12" width="5.28125" style="142" customWidth="1"/>
    <col min="13" max="13" width="7.28125" style="142" customWidth="1"/>
    <col min="14" max="14" width="5.28125" style="142" customWidth="1"/>
    <col min="15" max="15" width="9.28125" style="142" customWidth="1"/>
    <col min="16" max="16" width="16.421875" style="142" customWidth="1"/>
  </cols>
  <sheetData>
    <row r="1" spans="1:16" s="1" customFormat="1" ht="15">
      <c r="A1" s="265"/>
      <c r="B1" s="265"/>
      <c r="C1" s="265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</row>
    <row r="2" spans="1:16" s="1" customFormat="1" ht="15">
      <c r="A2" s="265"/>
      <c r="B2" s="265"/>
      <c r="C2" s="265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6" s="1" customFormat="1" ht="15">
      <c r="A3" s="265"/>
      <c r="B3" s="265"/>
      <c r="C3" s="265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</row>
    <row r="4" spans="1:16" s="1" customFormat="1" ht="15">
      <c r="A4" s="265"/>
      <c r="B4" s="265"/>
      <c r="C4" s="265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" customFormat="1" ht="37.5" customHeight="1" thickBot="1">
      <c r="A5" s="265"/>
      <c r="B5" s="265"/>
      <c r="C5" s="265"/>
      <c r="D5" s="142"/>
      <c r="E5" s="142"/>
      <c r="F5" s="353"/>
      <c r="G5" s="142"/>
      <c r="H5" s="142"/>
      <c r="I5" s="142"/>
      <c r="J5" s="142"/>
      <c r="K5" s="142"/>
      <c r="L5" s="142"/>
      <c r="M5" s="142"/>
      <c r="N5" s="142"/>
      <c r="O5" s="142"/>
      <c r="P5" s="142"/>
    </row>
    <row r="6" spans="1:15" ht="15" customHeight="1">
      <c r="A6" s="798" t="s">
        <v>1146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  <c r="L6" s="799"/>
      <c r="M6" s="799"/>
      <c r="N6" s="799"/>
      <c r="O6" s="800"/>
    </row>
    <row r="7" spans="1:15" ht="7.5" customHeight="1">
      <c r="A7" s="801"/>
      <c r="B7" s="802"/>
      <c r="C7" s="802"/>
      <c r="D7" s="802"/>
      <c r="E7" s="802"/>
      <c r="F7" s="802"/>
      <c r="G7" s="802"/>
      <c r="H7" s="802"/>
      <c r="I7" s="802"/>
      <c r="J7" s="802"/>
      <c r="K7" s="802"/>
      <c r="L7" s="802"/>
      <c r="M7" s="802"/>
      <c r="N7" s="802"/>
      <c r="O7" s="803"/>
    </row>
    <row r="8" spans="1:15" ht="12.75" customHeight="1" thickBot="1">
      <c r="A8" s="664" t="s">
        <v>225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6"/>
    </row>
    <row r="9" spans="2:14" ht="15.75" thickBot="1">
      <c r="B9" s="266"/>
      <c r="C9" s="266"/>
      <c r="D9" s="267"/>
      <c r="E9" s="267"/>
      <c r="F9" s="267"/>
      <c r="G9" s="267"/>
      <c r="H9" s="267"/>
      <c r="I9" s="267"/>
      <c r="J9" s="267"/>
      <c r="K9" s="267"/>
      <c r="L9" s="267"/>
      <c r="N9" s="267"/>
    </row>
    <row r="10" spans="1:15" ht="21" customHeight="1" thickBot="1">
      <c r="A10" s="809" t="s">
        <v>226</v>
      </c>
      <c r="B10" s="810"/>
      <c r="C10" s="811"/>
      <c r="D10" s="820" t="s">
        <v>227</v>
      </c>
      <c r="E10" s="821"/>
      <c r="F10" s="821"/>
      <c r="G10" s="821"/>
      <c r="H10" s="821"/>
      <c r="I10" s="821"/>
      <c r="J10" s="821"/>
      <c r="K10" s="821"/>
      <c r="L10" s="821"/>
      <c r="M10" s="821"/>
      <c r="N10" s="821"/>
      <c r="O10" s="822"/>
    </row>
    <row r="11" spans="1:15" ht="24.75" customHeight="1" thickBot="1">
      <c r="A11" s="812"/>
      <c r="B11" s="813"/>
      <c r="C11" s="814"/>
      <c r="D11" s="804" t="s">
        <v>228</v>
      </c>
      <c r="E11" s="805"/>
      <c r="F11" s="804" t="s">
        <v>111</v>
      </c>
      <c r="G11" s="806"/>
      <c r="H11" s="804" t="s">
        <v>112</v>
      </c>
      <c r="I11" s="806"/>
      <c r="J11" s="804" t="s">
        <v>1059</v>
      </c>
      <c r="K11" s="806"/>
      <c r="L11" s="807" t="s">
        <v>113</v>
      </c>
      <c r="M11" s="808"/>
      <c r="N11" s="846" t="s">
        <v>1060</v>
      </c>
      <c r="O11" s="847"/>
    </row>
    <row r="12" spans="1:15" ht="19.5" customHeight="1" thickBot="1">
      <c r="A12" s="815"/>
      <c r="B12" s="816"/>
      <c r="C12" s="817"/>
      <c r="D12" s="818">
        <v>4</v>
      </c>
      <c r="E12" s="819"/>
      <c r="F12" s="789">
        <v>5</v>
      </c>
      <c r="G12" s="790"/>
      <c r="H12" s="789">
        <v>6</v>
      </c>
      <c r="I12" s="790"/>
      <c r="J12" s="789">
        <v>7</v>
      </c>
      <c r="K12" s="790"/>
      <c r="L12" s="789">
        <v>8</v>
      </c>
      <c r="M12" s="790"/>
      <c r="N12" s="679"/>
      <c r="O12" s="680"/>
    </row>
    <row r="13" spans="1:16" s="263" customFormat="1" ht="21" thickBot="1">
      <c r="A13" s="792" t="s">
        <v>229</v>
      </c>
      <c r="B13" s="793"/>
      <c r="C13" s="793"/>
      <c r="D13" s="793"/>
      <c r="E13" s="793"/>
      <c r="F13" s="793"/>
      <c r="G13" s="793"/>
      <c r="H13" s="793"/>
      <c r="I13" s="793"/>
      <c r="J13" s="793"/>
      <c r="K13" s="793"/>
      <c r="L13" s="793"/>
      <c r="M13" s="793"/>
      <c r="N13" s="793"/>
      <c r="O13" s="794"/>
      <c r="P13" s="268"/>
    </row>
    <row r="14" spans="1:16" ht="15.75" thickBot="1">
      <c r="A14" s="795" t="s">
        <v>230</v>
      </c>
      <c r="B14" s="796"/>
      <c r="C14" s="796"/>
      <c r="D14" s="796"/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7"/>
      <c r="P14" s="270"/>
    </row>
    <row r="15" spans="1:16" ht="15.75" thickBot="1">
      <c r="A15" s="824" t="s">
        <v>231</v>
      </c>
      <c r="B15" s="825"/>
      <c r="C15" s="826"/>
      <c r="D15" s="791">
        <f>SUM(D16:E22)</f>
        <v>122385085.69999999</v>
      </c>
      <c r="E15" s="791"/>
      <c r="F15" s="791">
        <f>SUM(F16:G22)</f>
        <v>97641704.33000001</v>
      </c>
      <c r="G15" s="791"/>
      <c r="H15" s="791">
        <f>SUM(H16:I22)</f>
        <v>96103006.43</v>
      </c>
      <c r="I15" s="791"/>
      <c r="J15" s="791">
        <f>SUM(J16:K22)</f>
        <v>1538697.900000003</v>
      </c>
      <c r="K15" s="791"/>
      <c r="L15" s="791">
        <f>SUM(L16:M22)</f>
        <v>24743381.369999997</v>
      </c>
      <c r="M15" s="791"/>
      <c r="N15" s="791">
        <f>SUM(N16:O22)</f>
        <v>1538697.900000003</v>
      </c>
      <c r="O15" s="791"/>
      <c r="P15" s="270"/>
    </row>
    <row r="16" spans="1:16" s="1" customFormat="1" ht="17.25" customHeight="1" thickBot="1">
      <c r="A16" s="830" t="s">
        <v>232</v>
      </c>
      <c r="B16" s="831"/>
      <c r="C16" s="832"/>
      <c r="D16" s="823">
        <v>718000</v>
      </c>
      <c r="E16" s="823"/>
      <c r="F16" s="823">
        <v>532314</v>
      </c>
      <c r="G16" s="823"/>
      <c r="H16" s="823">
        <v>403113.8</v>
      </c>
      <c r="I16" s="823"/>
      <c r="J16" s="823">
        <f>F16-H16</f>
        <v>129200.20000000001</v>
      </c>
      <c r="K16" s="823"/>
      <c r="L16" s="823">
        <f>D16-F16</f>
        <v>185686</v>
      </c>
      <c r="M16" s="823"/>
      <c r="N16" s="823">
        <f>J16</f>
        <v>129200.20000000001</v>
      </c>
      <c r="O16" s="823"/>
      <c r="P16" s="270"/>
    </row>
    <row r="17" spans="1:16" s="1" customFormat="1" ht="17.25" customHeight="1" thickBot="1">
      <c r="A17" s="827" t="s">
        <v>233</v>
      </c>
      <c r="B17" s="828"/>
      <c r="C17" s="829"/>
      <c r="D17" s="823">
        <v>33539708.41</v>
      </c>
      <c r="E17" s="823"/>
      <c r="F17" s="823">
        <v>30028810.6</v>
      </c>
      <c r="G17" s="823"/>
      <c r="H17" s="823">
        <v>30028810.6</v>
      </c>
      <c r="I17" s="823"/>
      <c r="J17" s="823">
        <f aca="true" t="shared" si="0" ref="J17:J22">F17-H17</f>
        <v>0</v>
      </c>
      <c r="K17" s="823"/>
      <c r="L17" s="823">
        <f aca="true" t="shared" si="1" ref="L17:L22">D17-F17</f>
        <v>3510897.8099999987</v>
      </c>
      <c r="M17" s="823"/>
      <c r="N17" s="823">
        <f aca="true" t="shared" si="2" ref="N17:N22">J17</f>
        <v>0</v>
      </c>
      <c r="O17" s="823"/>
      <c r="P17" s="270"/>
    </row>
    <row r="18" spans="1:16" s="1" customFormat="1" ht="17.25" customHeight="1" thickBot="1">
      <c r="A18" s="830" t="s">
        <v>234</v>
      </c>
      <c r="B18" s="831"/>
      <c r="C18" s="832"/>
      <c r="D18" s="823">
        <v>6126192.26</v>
      </c>
      <c r="E18" s="823"/>
      <c r="F18" s="823">
        <v>6126192.26</v>
      </c>
      <c r="G18" s="823"/>
      <c r="H18" s="823">
        <v>6126192.26</v>
      </c>
      <c r="I18" s="823"/>
      <c r="J18" s="823">
        <f t="shared" si="0"/>
        <v>0</v>
      </c>
      <c r="K18" s="823"/>
      <c r="L18" s="823">
        <f t="shared" si="1"/>
        <v>0</v>
      </c>
      <c r="M18" s="823"/>
      <c r="N18" s="823">
        <f t="shared" si="2"/>
        <v>0</v>
      </c>
      <c r="O18" s="823"/>
      <c r="P18" s="270"/>
    </row>
    <row r="19" spans="1:16" s="1" customFormat="1" ht="28.5" customHeight="1" thickBot="1">
      <c r="A19" s="830" t="s">
        <v>235</v>
      </c>
      <c r="B19" s="831"/>
      <c r="C19" s="832"/>
      <c r="D19" s="823">
        <v>5917207.74</v>
      </c>
      <c r="E19" s="823"/>
      <c r="F19" s="823">
        <v>2824226.28</v>
      </c>
      <c r="G19" s="823"/>
      <c r="H19" s="823">
        <v>2824226.28</v>
      </c>
      <c r="I19" s="823"/>
      <c r="J19" s="823">
        <f t="shared" si="0"/>
        <v>0</v>
      </c>
      <c r="K19" s="823"/>
      <c r="L19" s="823">
        <f t="shared" si="1"/>
        <v>3092981.4600000004</v>
      </c>
      <c r="M19" s="823"/>
      <c r="N19" s="823">
        <f t="shared" si="2"/>
        <v>0</v>
      </c>
      <c r="O19" s="823"/>
      <c r="P19" s="183"/>
    </row>
    <row r="20" spans="1:16" s="1" customFormat="1" ht="17.25" customHeight="1" thickBot="1">
      <c r="A20" s="827" t="s">
        <v>236</v>
      </c>
      <c r="B20" s="828"/>
      <c r="C20" s="829"/>
      <c r="D20" s="823">
        <v>10400000</v>
      </c>
      <c r="E20" s="823"/>
      <c r="F20" s="823">
        <v>10000000</v>
      </c>
      <c r="G20" s="823"/>
      <c r="H20" s="823">
        <v>10000000</v>
      </c>
      <c r="I20" s="823"/>
      <c r="J20" s="823">
        <f>F20-H20</f>
        <v>0</v>
      </c>
      <c r="K20" s="823"/>
      <c r="L20" s="823">
        <f t="shared" si="1"/>
        <v>400000</v>
      </c>
      <c r="M20" s="823"/>
      <c r="N20" s="823">
        <f t="shared" si="2"/>
        <v>0</v>
      </c>
      <c r="O20" s="823"/>
      <c r="P20" s="183"/>
    </row>
    <row r="21" spans="1:16" s="1" customFormat="1" ht="17.25" customHeight="1" thickBot="1">
      <c r="A21" s="827" t="s">
        <v>237</v>
      </c>
      <c r="B21" s="828"/>
      <c r="C21" s="829"/>
      <c r="D21" s="823">
        <v>7126500</v>
      </c>
      <c r="E21" s="823"/>
      <c r="F21" s="823">
        <v>4553709.31</v>
      </c>
      <c r="G21" s="823"/>
      <c r="H21" s="823">
        <v>4494209.31</v>
      </c>
      <c r="I21" s="823"/>
      <c r="J21" s="823">
        <f t="shared" si="0"/>
        <v>59500</v>
      </c>
      <c r="K21" s="823"/>
      <c r="L21" s="823">
        <f t="shared" si="1"/>
        <v>2572790.6900000004</v>
      </c>
      <c r="M21" s="823"/>
      <c r="N21" s="823">
        <f t="shared" si="2"/>
        <v>59500</v>
      </c>
      <c r="O21" s="823"/>
      <c r="P21" s="183"/>
    </row>
    <row r="22" spans="1:16" s="1" customFormat="1" ht="17.25" customHeight="1" thickBot="1">
      <c r="A22" s="827" t="s">
        <v>238</v>
      </c>
      <c r="B22" s="828"/>
      <c r="C22" s="829"/>
      <c r="D22" s="823">
        <v>58557477.29</v>
      </c>
      <c r="E22" s="823"/>
      <c r="F22" s="823">
        <v>43576451.88</v>
      </c>
      <c r="G22" s="823"/>
      <c r="H22" s="823">
        <v>42226454.18</v>
      </c>
      <c r="I22" s="823"/>
      <c r="J22" s="823">
        <f t="shared" si="0"/>
        <v>1349997.700000003</v>
      </c>
      <c r="K22" s="823"/>
      <c r="L22" s="823">
        <f t="shared" si="1"/>
        <v>14981025.409999996</v>
      </c>
      <c r="M22" s="823"/>
      <c r="N22" s="823">
        <f t="shared" si="2"/>
        <v>1349997.700000003</v>
      </c>
      <c r="O22" s="823"/>
      <c r="P22" s="183"/>
    </row>
    <row r="23" spans="1:16" ht="15.75" thickBot="1">
      <c r="A23" s="795" t="s">
        <v>239</v>
      </c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7"/>
      <c r="P23" s="183"/>
    </row>
    <row r="24" spans="1:16" s="1" customFormat="1" ht="15.75" thickBot="1">
      <c r="A24" s="824" t="s">
        <v>231</v>
      </c>
      <c r="B24" s="825"/>
      <c r="C24" s="826"/>
      <c r="D24" s="791">
        <f>SUM(D25:E29)</f>
        <v>99928415.87</v>
      </c>
      <c r="E24" s="791"/>
      <c r="F24" s="791">
        <f>SUM(F25:G29)</f>
        <v>61951115.33</v>
      </c>
      <c r="G24" s="791"/>
      <c r="H24" s="791">
        <f>SUM(H25:I29)</f>
        <v>28060186.59</v>
      </c>
      <c r="I24" s="791"/>
      <c r="J24" s="791">
        <f>SUM(J25:K29)</f>
        <v>71868229.28</v>
      </c>
      <c r="K24" s="791"/>
      <c r="L24" s="791">
        <f>SUM(L25:M29)</f>
        <v>8277741.800000001</v>
      </c>
      <c r="M24" s="791"/>
      <c r="N24" s="791">
        <f>SUM(N25:O29)</f>
        <v>63590487.48</v>
      </c>
      <c r="O24" s="791"/>
      <c r="P24" s="269"/>
    </row>
    <row r="25" spans="1:16" s="1" customFormat="1" ht="17.25" customHeight="1" thickBot="1">
      <c r="A25" s="827" t="s">
        <v>240</v>
      </c>
      <c r="B25" s="828"/>
      <c r="C25" s="829"/>
      <c r="D25" s="823">
        <v>61616500.96</v>
      </c>
      <c r="E25" s="823"/>
      <c r="F25" s="823">
        <v>31658459.63</v>
      </c>
      <c r="G25" s="823"/>
      <c r="H25" s="823">
        <v>10151246.49</v>
      </c>
      <c r="I25" s="823"/>
      <c r="J25" s="823">
        <f>D25-H25</f>
        <v>51465254.47</v>
      </c>
      <c r="K25" s="823"/>
      <c r="L25" s="823">
        <v>3208832.68</v>
      </c>
      <c r="M25" s="823"/>
      <c r="N25" s="823">
        <f>J25-L25</f>
        <v>48256421.79</v>
      </c>
      <c r="O25" s="823"/>
      <c r="P25" s="269"/>
    </row>
    <row r="26" spans="1:16" s="1" customFormat="1" ht="17.25" customHeight="1" thickBot="1">
      <c r="A26" s="827" t="s">
        <v>241</v>
      </c>
      <c r="B26" s="828"/>
      <c r="C26" s="829"/>
      <c r="D26" s="823">
        <v>11248522.33</v>
      </c>
      <c r="E26" s="823"/>
      <c r="F26" s="823">
        <v>11248522.33</v>
      </c>
      <c r="G26" s="823"/>
      <c r="H26" s="823">
        <v>11248522.33</v>
      </c>
      <c r="I26" s="823"/>
      <c r="J26" s="823">
        <f>D26-H26</f>
        <v>0</v>
      </c>
      <c r="K26" s="823"/>
      <c r="L26" s="823">
        <v>0</v>
      </c>
      <c r="M26" s="823"/>
      <c r="N26" s="823">
        <f>J26-L26</f>
        <v>0</v>
      </c>
      <c r="O26" s="823"/>
      <c r="P26" s="269"/>
    </row>
    <row r="27" spans="1:16" s="1" customFormat="1" ht="17.25" customHeight="1" thickBot="1">
      <c r="A27" s="827" t="s">
        <v>242</v>
      </c>
      <c r="B27" s="828"/>
      <c r="C27" s="829"/>
      <c r="D27" s="823">
        <v>0</v>
      </c>
      <c r="E27" s="823"/>
      <c r="F27" s="823">
        <v>0</v>
      </c>
      <c r="G27" s="823"/>
      <c r="H27" s="823">
        <v>0</v>
      </c>
      <c r="I27" s="823"/>
      <c r="J27" s="823">
        <f>D27-H27</f>
        <v>0</v>
      </c>
      <c r="K27" s="823"/>
      <c r="L27" s="823">
        <v>0</v>
      </c>
      <c r="M27" s="823"/>
      <c r="N27" s="823">
        <f>J27-L27</f>
        <v>0</v>
      </c>
      <c r="O27" s="823"/>
      <c r="P27" s="183"/>
    </row>
    <row r="28" spans="1:16" s="1" customFormat="1" ht="17.25" customHeight="1" thickBot="1">
      <c r="A28" s="827" t="s">
        <v>243</v>
      </c>
      <c r="B28" s="828"/>
      <c r="C28" s="829"/>
      <c r="D28" s="823">
        <v>2650000</v>
      </c>
      <c r="E28" s="823"/>
      <c r="F28" s="823">
        <v>7650000</v>
      </c>
      <c r="G28" s="823"/>
      <c r="H28" s="823">
        <v>2650000</v>
      </c>
      <c r="I28" s="823"/>
      <c r="J28" s="823">
        <f>D28-H28</f>
        <v>0</v>
      </c>
      <c r="K28" s="823"/>
      <c r="L28" s="823">
        <v>0</v>
      </c>
      <c r="M28" s="823"/>
      <c r="N28" s="823">
        <f>J28-L28</f>
        <v>0</v>
      </c>
      <c r="O28" s="823"/>
      <c r="P28" s="183"/>
    </row>
    <row r="29" spans="1:16" s="1" customFormat="1" ht="17.25" customHeight="1" thickBot="1">
      <c r="A29" s="827" t="s">
        <v>238</v>
      </c>
      <c r="B29" s="828"/>
      <c r="C29" s="829"/>
      <c r="D29" s="823">
        <v>24413392.58</v>
      </c>
      <c r="E29" s="823"/>
      <c r="F29" s="823">
        <v>11394133.37</v>
      </c>
      <c r="G29" s="823"/>
      <c r="H29" s="823">
        <v>4010417.77</v>
      </c>
      <c r="I29" s="823"/>
      <c r="J29" s="823">
        <f>D29-H29</f>
        <v>20402974.81</v>
      </c>
      <c r="K29" s="823"/>
      <c r="L29" s="823">
        <v>5068909.12</v>
      </c>
      <c r="M29" s="823"/>
      <c r="N29" s="823">
        <f>J29-L29</f>
        <v>15334065.689999998</v>
      </c>
      <c r="O29" s="823"/>
      <c r="P29" s="183"/>
    </row>
    <row r="30" spans="1:16" s="1" customFormat="1" ht="15.75" thickBot="1">
      <c r="A30" s="824" t="s">
        <v>244</v>
      </c>
      <c r="B30" s="825"/>
      <c r="C30" s="826"/>
      <c r="D30" s="791">
        <f>D24+D15</f>
        <v>222313501.57</v>
      </c>
      <c r="E30" s="791"/>
      <c r="F30" s="791">
        <f>F24+F15</f>
        <v>159592819.66000003</v>
      </c>
      <c r="G30" s="791"/>
      <c r="H30" s="791">
        <f>H24+H15</f>
        <v>124163193.02000001</v>
      </c>
      <c r="I30" s="791"/>
      <c r="J30" s="791">
        <f>J24+J15</f>
        <v>73406927.18</v>
      </c>
      <c r="K30" s="791"/>
      <c r="L30" s="791">
        <f>L24+L15</f>
        <v>33021123.169999998</v>
      </c>
      <c r="M30" s="791"/>
      <c r="N30" s="791">
        <f>N24+N15</f>
        <v>65129185.38</v>
      </c>
      <c r="O30" s="791"/>
      <c r="P30" s="269"/>
    </row>
    <row r="31" spans="1:16" s="1" customFormat="1" ht="15.75" thickBot="1">
      <c r="A31" s="795" t="s">
        <v>245</v>
      </c>
      <c r="B31" s="796"/>
      <c r="C31" s="796"/>
      <c r="D31" s="796"/>
      <c r="E31" s="796"/>
      <c r="F31" s="796"/>
      <c r="G31" s="796"/>
      <c r="H31" s="796"/>
      <c r="I31" s="796"/>
      <c r="J31" s="796"/>
      <c r="K31" s="796"/>
      <c r="L31" s="796"/>
      <c r="M31" s="796"/>
      <c r="N31" s="796"/>
      <c r="O31" s="797"/>
      <c r="P31" s="183"/>
    </row>
    <row r="32" spans="1:15" ht="15.75" thickBot="1">
      <c r="A32" s="833" t="s">
        <v>246</v>
      </c>
      <c r="B32" s="834"/>
      <c r="C32" s="835"/>
      <c r="D32" s="836">
        <f>D33</f>
        <v>25267476.29</v>
      </c>
      <c r="E32" s="837"/>
      <c r="F32" s="836">
        <f>F33</f>
        <v>24944300.54</v>
      </c>
      <c r="G32" s="837"/>
      <c r="H32" s="836">
        <f>H33</f>
        <v>19141449.19</v>
      </c>
      <c r="I32" s="837"/>
      <c r="J32" s="836">
        <f>J33</f>
        <v>6126027.099999998</v>
      </c>
      <c r="K32" s="837"/>
      <c r="L32" s="836">
        <f>L33</f>
        <v>1000</v>
      </c>
      <c r="M32" s="837"/>
      <c r="N32" s="836">
        <f>N33</f>
        <v>6125027.099999998</v>
      </c>
      <c r="O32" s="837"/>
    </row>
    <row r="33" spans="1:15" ht="31.5" customHeight="1" thickBot="1">
      <c r="A33" s="838" t="s">
        <v>247</v>
      </c>
      <c r="B33" s="839"/>
      <c r="C33" s="840"/>
      <c r="D33" s="841">
        <f>SUM('بيان  الحسابات خ المصاريف'!D15)</f>
        <v>25267476.29</v>
      </c>
      <c r="E33" s="841"/>
      <c r="F33" s="841">
        <f>SUM('بيان  الحسابات خ المصاريف'!E15)</f>
        <v>24944300.54</v>
      </c>
      <c r="G33" s="841"/>
      <c r="H33" s="841">
        <v>19141449.19</v>
      </c>
      <c r="I33" s="841"/>
      <c r="J33" s="841">
        <f>D33-H33</f>
        <v>6126027.099999998</v>
      </c>
      <c r="K33" s="841"/>
      <c r="L33" s="841">
        <v>1000</v>
      </c>
      <c r="M33" s="841"/>
      <c r="N33" s="841">
        <f>J33-L33</f>
        <v>6125027.099999998</v>
      </c>
      <c r="O33" s="841"/>
    </row>
    <row r="34" spans="1:15" ht="15.75" thickBot="1">
      <c r="A34" s="833" t="s">
        <v>248</v>
      </c>
      <c r="B34" s="834"/>
      <c r="C34" s="835"/>
      <c r="D34" s="836">
        <f>SUM(D35:E36)</f>
        <v>12712400</v>
      </c>
      <c r="E34" s="837"/>
      <c r="F34" s="836">
        <f>SUM(F35:G36)</f>
        <v>12592000</v>
      </c>
      <c r="G34" s="837"/>
      <c r="H34" s="836">
        <f>SUM(H35:I36)</f>
        <v>12592000</v>
      </c>
      <c r="I34" s="837"/>
      <c r="J34" s="836">
        <f>SUM(J35:K36)</f>
        <v>120400</v>
      </c>
      <c r="K34" s="837"/>
      <c r="L34" s="836">
        <f>SUM(L35:M36)</f>
        <v>0</v>
      </c>
      <c r="M34" s="837"/>
      <c r="N34" s="836">
        <f>SUM(N35:O36)</f>
        <v>120400</v>
      </c>
      <c r="O34" s="837"/>
    </row>
    <row r="35" spans="1:16" s="1" customFormat="1" ht="21.75" customHeight="1" thickBot="1">
      <c r="A35" s="830" t="s">
        <v>249</v>
      </c>
      <c r="B35" s="831"/>
      <c r="C35" s="832"/>
      <c r="D35" s="823">
        <v>12660000</v>
      </c>
      <c r="E35" s="823"/>
      <c r="F35" s="823">
        <v>12540000</v>
      </c>
      <c r="G35" s="823"/>
      <c r="H35" s="823">
        <v>12540000</v>
      </c>
      <c r="I35" s="823"/>
      <c r="J35" s="823">
        <f>D35-H35</f>
        <v>120000</v>
      </c>
      <c r="K35" s="823"/>
      <c r="L35" s="823">
        <v>0</v>
      </c>
      <c r="M35" s="823"/>
      <c r="N35" s="823">
        <f>J35</f>
        <v>120000</v>
      </c>
      <c r="O35" s="823"/>
      <c r="P35" s="142"/>
    </row>
    <row r="36" spans="1:16" s="1" customFormat="1" ht="21.75" customHeight="1" thickBot="1">
      <c r="A36" s="848" t="s">
        <v>250</v>
      </c>
      <c r="B36" s="849"/>
      <c r="C36" s="850"/>
      <c r="D36" s="823">
        <v>52400</v>
      </c>
      <c r="E36" s="823"/>
      <c r="F36" s="823">
        <v>52000</v>
      </c>
      <c r="G36" s="823"/>
      <c r="H36" s="823">
        <v>52000</v>
      </c>
      <c r="I36" s="823"/>
      <c r="J36" s="823">
        <f>D36-H36</f>
        <v>400</v>
      </c>
      <c r="K36" s="823"/>
      <c r="L36" s="823">
        <v>0</v>
      </c>
      <c r="M36" s="823"/>
      <c r="N36" s="823">
        <f>J36</f>
        <v>400</v>
      </c>
      <c r="O36" s="823"/>
      <c r="P36" s="142"/>
    </row>
    <row r="37" spans="1:16" s="1" customFormat="1" ht="15.75" thickBot="1">
      <c r="A37" s="824" t="s">
        <v>251</v>
      </c>
      <c r="B37" s="825"/>
      <c r="C37" s="826"/>
      <c r="D37" s="791">
        <f>D32+D34</f>
        <v>37979876.29</v>
      </c>
      <c r="E37" s="791"/>
      <c r="F37" s="791">
        <f>F32+F34</f>
        <v>37536300.54</v>
      </c>
      <c r="G37" s="791"/>
      <c r="H37" s="791">
        <f>H32+H34</f>
        <v>31733449.19</v>
      </c>
      <c r="I37" s="791"/>
      <c r="J37" s="791">
        <f>J32+J34</f>
        <v>6246427.099999998</v>
      </c>
      <c r="K37" s="791"/>
      <c r="L37" s="791">
        <f>L32+L34</f>
        <v>1000</v>
      </c>
      <c r="M37" s="791"/>
      <c r="N37" s="791">
        <f>N32+N34</f>
        <v>6245427.099999998</v>
      </c>
      <c r="O37" s="791"/>
      <c r="P37" s="269"/>
    </row>
    <row r="38" spans="1:16" s="1" customFormat="1" ht="15.75" thickBot="1">
      <c r="A38" s="824" t="s">
        <v>252</v>
      </c>
      <c r="B38" s="825"/>
      <c r="C38" s="826"/>
      <c r="D38" s="791">
        <v>0</v>
      </c>
      <c r="E38" s="791"/>
      <c r="F38" s="791">
        <v>0</v>
      </c>
      <c r="G38" s="791"/>
      <c r="H38" s="791">
        <v>0</v>
      </c>
      <c r="I38" s="791"/>
      <c r="J38" s="791">
        <v>0</v>
      </c>
      <c r="K38" s="791"/>
      <c r="L38" s="791">
        <v>0</v>
      </c>
      <c r="M38" s="791"/>
      <c r="N38" s="791">
        <v>0</v>
      </c>
      <c r="O38" s="791"/>
      <c r="P38" s="269"/>
    </row>
    <row r="39" spans="1:15" s="142" customFormat="1" ht="15.75" thickBot="1">
      <c r="A39" s="628" t="s">
        <v>92</v>
      </c>
      <c r="B39" s="843"/>
      <c r="C39" s="629"/>
      <c r="D39" s="844">
        <f>D37+D38+D30</f>
        <v>260293377.85999998</v>
      </c>
      <c r="E39" s="845"/>
      <c r="F39" s="844">
        <f>F37+F38+F30</f>
        <v>197129120.20000002</v>
      </c>
      <c r="G39" s="845"/>
      <c r="H39" s="844">
        <f>H37+H38+H30</f>
        <v>155896642.21</v>
      </c>
      <c r="I39" s="845"/>
      <c r="J39" s="844">
        <f>J37+J38+J30</f>
        <v>79653354.28</v>
      </c>
      <c r="K39" s="845"/>
      <c r="L39" s="844">
        <f>L37+L38+L30</f>
        <v>33022123.169999998</v>
      </c>
      <c r="M39" s="845"/>
      <c r="N39" s="844">
        <f>N37+N38+N30</f>
        <v>71374612.48</v>
      </c>
      <c r="O39" s="845"/>
    </row>
    <row r="41" spans="1:15" ht="15.75">
      <c r="A41" s="842" t="s">
        <v>1039</v>
      </c>
      <c r="B41" s="842"/>
      <c r="C41" s="842"/>
      <c r="D41" s="842"/>
      <c r="E41" s="842"/>
      <c r="F41" s="271"/>
      <c r="G41" s="271"/>
      <c r="H41" s="235"/>
      <c r="I41" s="235"/>
      <c r="J41" s="235"/>
      <c r="K41" s="842" t="s">
        <v>1039</v>
      </c>
      <c r="L41" s="842"/>
      <c r="M41" s="842"/>
      <c r="N41" s="842"/>
      <c r="O41" s="842"/>
    </row>
    <row r="42" spans="1:15" ht="15.75">
      <c r="A42" s="842" t="s">
        <v>101</v>
      </c>
      <c r="B42" s="842"/>
      <c r="C42" s="842"/>
      <c r="D42" s="842"/>
      <c r="E42" s="842"/>
      <c r="F42" s="271"/>
      <c r="G42" s="271"/>
      <c r="H42" s="235"/>
      <c r="I42" s="235"/>
      <c r="J42" s="235"/>
      <c r="K42" s="842" t="s">
        <v>120</v>
      </c>
      <c r="L42" s="842"/>
      <c r="M42" s="842"/>
      <c r="N42" s="842"/>
      <c r="O42" s="842"/>
    </row>
  </sheetData>
  <sheetProtection/>
  <mergeCells count="184">
    <mergeCell ref="A23:O23"/>
    <mergeCell ref="A31:O31"/>
    <mergeCell ref="N24:O24"/>
    <mergeCell ref="N25:O25"/>
    <mergeCell ref="N35:O35"/>
    <mergeCell ref="N36:O36"/>
    <mergeCell ref="A36:C36"/>
    <mergeCell ref="D36:E36"/>
    <mergeCell ref="F36:G36"/>
    <mergeCell ref="H36:I36"/>
    <mergeCell ref="J36:K36"/>
    <mergeCell ref="L36:M36"/>
    <mergeCell ref="A35:C35"/>
    <mergeCell ref="D35:E35"/>
    <mergeCell ref="N37:O37"/>
    <mergeCell ref="N38:O38"/>
    <mergeCell ref="A38:C38"/>
    <mergeCell ref="D38:E38"/>
    <mergeCell ref="F38:G38"/>
    <mergeCell ref="H38:I38"/>
    <mergeCell ref="N27:O27"/>
    <mergeCell ref="N28:O28"/>
    <mergeCell ref="N29:O29"/>
    <mergeCell ref="N33:O33"/>
    <mergeCell ref="N34:O34"/>
    <mergeCell ref="N30:O30"/>
    <mergeCell ref="N32:O32"/>
    <mergeCell ref="N16:O16"/>
    <mergeCell ref="N17:O17"/>
    <mergeCell ref="N18:O18"/>
    <mergeCell ref="N11:O12"/>
    <mergeCell ref="K41:O41"/>
    <mergeCell ref="N19:O19"/>
    <mergeCell ref="N20:O20"/>
    <mergeCell ref="N21:O21"/>
    <mergeCell ref="N22:O22"/>
    <mergeCell ref="N26:O26"/>
    <mergeCell ref="K42:O42"/>
    <mergeCell ref="A39:C39"/>
    <mergeCell ref="D39:E39"/>
    <mergeCell ref="F39:G39"/>
    <mergeCell ref="H39:I39"/>
    <mergeCell ref="J39:K39"/>
    <mergeCell ref="L39:M39"/>
    <mergeCell ref="A41:E41"/>
    <mergeCell ref="A42:E42"/>
    <mergeCell ref="N39:O39"/>
    <mergeCell ref="J38:K38"/>
    <mergeCell ref="L38:M38"/>
    <mergeCell ref="A37:C37"/>
    <mergeCell ref="D37:E37"/>
    <mergeCell ref="F37:G37"/>
    <mergeCell ref="H37:I37"/>
    <mergeCell ref="J37:K37"/>
    <mergeCell ref="L37:M37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J16:K16"/>
    <mergeCell ref="L16:M16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A15:C15"/>
    <mergeCell ref="D15:E15"/>
    <mergeCell ref="F15:G15"/>
    <mergeCell ref="H15:I15"/>
    <mergeCell ref="A6:O7"/>
    <mergeCell ref="D11:E11"/>
    <mergeCell ref="F11:G11"/>
    <mergeCell ref="H11:I11"/>
    <mergeCell ref="J11:K11"/>
    <mergeCell ref="L11:M11"/>
    <mergeCell ref="A10:C12"/>
    <mergeCell ref="D12:E12"/>
    <mergeCell ref="A8:O8"/>
    <mergeCell ref="D10:O10"/>
    <mergeCell ref="J12:K12"/>
    <mergeCell ref="L12:M12"/>
    <mergeCell ref="J15:K15"/>
    <mergeCell ref="L15:M15"/>
    <mergeCell ref="F12:G12"/>
    <mergeCell ref="H12:I12"/>
    <mergeCell ref="A13:O13"/>
    <mergeCell ref="A14:O14"/>
    <mergeCell ref="N15:O15"/>
  </mergeCells>
  <printOptions/>
  <pageMargins left="0.21" right="0.15" top="0.16" bottom="0.25" header="0.16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92"/>
  <sheetViews>
    <sheetView rightToLeft="1" zoomScale="130" zoomScaleNormal="130" zoomScalePageLayoutView="0" workbookViewId="0" topLeftCell="A1">
      <selection activeCell="I94" sqref="A1:I94"/>
    </sheetView>
  </sheetViews>
  <sheetFormatPr defaultColWidth="11.421875" defaultRowHeight="15"/>
  <cols>
    <col min="1" max="2" width="11.421875" style="1" customWidth="1"/>
    <col min="3" max="5" width="11.421875" style="77" customWidth="1"/>
    <col min="6" max="6" width="16.57421875" style="77" customWidth="1"/>
    <col min="7" max="9" width="21.8515625" style="1" customWidth="1"/>
    <col min="10" max="10" width="14.57421875" style="0" customWidth="1"/>
  </cols>
  <sheetData>
    <row r="1" spans="1:8" ht="15">
      <c r="A1" s="385"/>
      <c r="B1" s="385"/>
      <c r="C1" s="66"/>
      <c r="D1" s="66"/>
      <c r="E1" s="66"/>
      <c r="F1" s="67"/>
      <c r="G1" s="3"/>
      <c r="H1" s="2"/>
    </row>
    <row r="2" spans="1:8" ht="15">
      <c r="A2" s="385"/>
      <c r="B2" s="385"/>
      <c r="C2" s="68"/>
      <c r="D2" s="68"/>
      <c r="E2" s="68"/>
      <c r="F2" s="67"/>
      <c r="G2" s="3"/>
      <c r="H2" s="2"/>
    </row>
    <row r="3" spans="1:8" ht="15">
      <c r="A3" s="385"/>
      <c r="B3" s="385"/>
      <c r="C3" s="68"/>
      <c r="D3" s="68"/>
      <c r="E3" s="68"/>
      <c r="F3" s="67"/>
      <c r="G3" s="3"/>
      <c r="H3" s="2"/>
    </row>
    <row r="4" spans="1:9" ht="15">
      <c r="A4" s="393"/>
      <c r="B4" s="393"/>
      <c r="C4" s="357"/>
      <c r="D4" s="357"/>
      <c r="E4" s="357"/>
      <c r="F4" s="357"/>
      <c r="G4" s="357"/>
      <c r="H4" s="357"/>
      <c r="I4" s="357"/>
    </row>
    <row r="5" spans="1:9" ht="15">
      <c r="A5" s="385"/>
      <c r="B5" s="385"/>
      <c r="C5" s="357"/>
      <c r="D5" s="357"/>
      <c r="E5" s="357"/>
      <c r="F5" s="357"/>
      <c r="G5" s="357"/>
      <c r="H5" s="357"/>
      <c r="I5" s="357"/>
    </row>
    <row r="6" spans="1:9" ht="16.5" thickBot="1">
      <c r="A6" s="385"/>
      <c r="B6" s="385"/>
      <c r="C6" s="394"/>
      <c r="D6" s="394"/>
      <c r="E6" s="394"/>
      <c r="F6" s="394"/>
      <c r="G6" s="394"/>
      <c r="H6" s="394"/>
      <c r="I6" s="394"/>
    </row>
    <row r="7" spans="2:9" ht="24.75" customHeight="1">
      <c r="B7" s="395" t="s">
        <v>1143</v>
      </c>
      <c r="C7" s="396"/>
      <c r="D7" s="396"/>
      <c r="E7" s="396"/>
      <c r="F7" s="396"/>
      <c r="G7" s="396"/>
      <c r="H7" s="396"/>
      <c r="I7" s="397"/>
    </row>
    <row r="8" spans="1:9" ht="16.5" thickBot="1">
      <c r="A8" s="31"/>
      <c r="B8" s="398" t="s">
        <v>253</v>
      </c>
      <c r="C8" s="399"/>
      <c r="D8" s="399"/>
      <c r="E8" s="399"/>
      <c r="F8" s="399"/>
      <c r="G8" s="399"/>
      <c r="H8" s="399"/>
      <c r="I8" s="400"/>
    </row>
    <row r="9" spans="1:9" ht="15.75" thickBot="1">
      <c r="A9" s="6"/>
      <c r="B9" s="6"/>
      <c r="C9" s="70"/>
      <c r="D9" s="70"/>
      <c r="E9" s="70"/>
      <c r="F9" s="70"/>
      <c r="G9" s="6"/>
      <c r="H9" s="6"/>
      <c r="I9" s="6"/>
    </row>
    <row r="10" spans="1:11" s="142" customFormat="1" ht="33" customHeight="1" thickBot="1">
      <c r="A10" s="401" t="s">
        <v>254</v>
      </c>
      <c r="B10" s="401"/>
      <c r="C10" s="401" t="s">
        <v>255</v>
      </c>
      <c r="D10" s="401"/>
      <c r="E10" s="401"/>
      <c r="F10" s="401"/>
      <c r="G10" s="214" t="s">
        <v>256</v>
      </c>
      <c r="H10" s="329" t="s">
        <v>257</v>
      </c>
      <c r="I10" s="214" t="s">
        <v>258</v>
      </c>
      <c r="J10" s="235"/>
      <c r="K10" s="151"/>
    </row>
    <row r="11" spans="1:10" s="1" customFormat="1" ht="16.5" customHeight="1" thickBot="1">
      <c r="A11" s="386" t="s">
        <v>259</v>
      </c>
      <c r="B11" s="386"/>
      <c r="C11" s="402" t="s">
        <v>135</v>
      </c>
      <c r="D11" s="402"/>
      <c r="E11" s="402"/>
      <c r="F11" s="402"/>
      <c r="G11" s="73">
        <v>900000</v>
      </c>
      <c r="H11" s="73">
        <v>853000</v>
      </c>
      <c r="I11" s="73">
        <v>853000</v>
      </c>
      <c r="J11" s="180"/>
    </row>
    <row r="12" spans="1:10" s="1" customFormat="1" ht="16.5" customHeight="1" thickBot="1">
      <c r="A12" s="386" t="s">
        <v>1163</v>
      </c>
      <c r="B12" s="386"/>
      <c r="C12" s="402" t="s">
        <v>137</v>
      </c>
      <c r="D12" s="402"/>
      <c r="E12" s="402"/>
      <c r="F12" s="402"/>
      <c r="G12" s="73">
        <v>700000</v>
      </c>
      <c r="H12" s="73">
        <v>540000</v>
      </c>
      <c r="I12" s="73">
        <v>540000</v>
      </c>
      <c r="J12" s="180"/>
    </row>
    <row r="13" spans="1:10" s="1" customFormat="1" ht="16.5" thickBot="1">
      <c r="A13" s="403" t="s">
        <v>81</v>
      </c>
      <c r="B13" s="403"/>
      <c r="C13" s="403"/>
      <c r="D13" s="403"/>
      <c r="E13" s="403"/>
      <c r="F13" s="403"/>
      <c r="G13" s="74">
        <f>SUM(G11:G12)</f>
        <v>1600000</v>
      </c>
      <c r="H13" s="74">
        <f>SUM(H11:H12)</f>
        <v>1393000</v>
      </c>
      <c r="I13" s="74">
        <f>SUM(I11:I12)</f>
        <v>1393000</v>
      </c>
      <c r="J13" s="180"/>
    </row>
    <row r="14" spans="1:10" s="1" customFormat="1" ht="16.5" thickBot="1">
      <c r="A14" s="386" t="s">
        <v>260</v>
      </c>
      <c r="B14" s="386"/>
      <c r="C14" s="402" t="s">
        <v>139</v>
      </c>
      <c r="D14" s="402"/>
      <c r="E14" s="402"/>
      <c r="F14" s="402"/>
      <c r="G14" s="73">
        <v>60000</v>
      </c>
      <c r="H14" s="73">
        <v>32600</v>
      </c>
      <c r="I14" s="73">
        <v>32600</v>
      </c>
      <c r="J14" s="180"/>
    </row>
    <row r="15" spans="1:10" s="1" customFormat="1" ht="16.5" customHeight="1" thickBot="1">
      <c r="A15" s="386" t="s">
        <v>261</v>
      </c>
      <c r="B15" s="386"/>
      <c r="C15" s="402" t="s">
        <v>141</v>
      </c>
      <c r="D15" s="402"/>
      <c r="E15" s="402"/>
      <c r="F15" s="402"/>
      <c r="G15" s="73">
        <v>20000</v>
      </c>
      <c r="H15" s="73">
        <v>12000</v>
      </c>
      <c r="I15" s="73">
        <v>12000</v>
      </c>
      <c r="J15" s="180"/>
    </row>
    <row r="16" spans="1:10" s="1" customFormat="1" ht="16.5" thickBot="1">
      <c r="A16" s="403" t="s">
        <v>82</v>
      </c>
      <c r="B16" s="403"/>
      <c r="C16" s="403"/>
      <c r="D16" s="403"/>
      <c r="E16" s="403"/>
      <c r="F16" s="403"/>
      <c r="G16" s="74">
        <f>SUM(G14:G15)</f>
        <v>80000</v>
      </c>
      <c r="H16" s="74">
        <f>SUM(H14:H15)</f>
        <v>44600</v>
      </c>
      <c r="I16" s="74">
        <f>SUM(I14:I15)</f>
        <v>44600</v>
      </c>
      <c r="J16" s="180"/>
    </row>
    <row r="17" spans="1:10" s="1" customFormat="1" ht="16.5" customHeight="1" thickBot="1">
      <c r="A17" s="386" t="s">
        <v>262</v>
      </c>
      <c r="B17" s="386"/>
      <c r="C17" s="402" t="s">
        <v>144</v>
      </c>
      <c r="D17" s="402"/>
      <c r="E17" s="402"/>
      <c r="F17" s="402"/>
      <c r="G17" s="73">
        <v>200000</v>
      </c>
      <c r="H17" s="73">
        <v>326500</v>
      </c>
      <c r="I17" s="73">
        <v>326500</v>
      </c>
      <c r="J17" s="180"/>
    </row>
    <row r="18" spans="1:10" s="1" customFormat="1" ht="16.5" customHeight="1" thickBot="1">
      <c r="A18" s="386" t="s">
        <v>263</v>
      </c>
      <c r="B18" s="386"/>
      <c r="C18" s="402" t="s">
        <v>146</v>
      </c>
      <c r="D18" s="402"/>
      <c r="E18" s="402"/>
      <c r="F18" s="402"/>
      <c r="G18" s="73">
        <v>1000000</v>
      </c>
      <c r="H18" s="73">
        <v>372280</v>
      </c>
      <c r="I18" s="73">
        <v>372280</v>
      </c>
      <c r="J18" s="180"/>
    </row>
    <row r="19" spans="1:10" s="1" customFormat="1" ht="16.5" customHeight="1" thickBot="1">
      <c r="A19" s="386" t="s">
        <v>264</v>
      </c>
      <c r="B19" s="386"/>
      <c r="C19" s="402" t="s">
        <v>840</v>
      </c>
      <c r="D19" s="402"/>
      <c r="E19" s="402"/>
      <c r="F19" s="402"/>
      <c r="G19" s="73">
        <v>800000</v>
      </c>
      <c r="H19" s="73">
        <v>0</v>
      </c>
      <c r="I19" s="73">
        <v>0</v>
      </c>
      <c r="J19" s="180"/>
    </row>
    <row r="20" spans="1:10" s="1" customFormat="1" ht="16.5" thickBot="1">
      <c r="A20" s="403" t="s">
        <v>84</v>
      </c>
      <c r="B20" s="403"/>
      <c r="C20" s="403"/>
      <c r="D20" s="403"/>
      <c r="E20" s="403"/>
      <c r="F20" s="403"/>
      <c r="G20" s="74">
        <f>SUM(G17:G19)</f>
        <v>2000000</v>
      </c>
      <c r="H20" s="74">
        <f>SUM(H17:H19)</f>
        <v>698780</v>
      </c>
      <c r="I20" s="74">
        <f>SUM(I17:I19)</f>
        <v>698780</v>
      </c>
      <c r="J20" s="180"/>
    </row>
    <row r="21" spans="1:10" s="1" customFormat="1" ht="16.5" customHeight="1" thickBot="1">
      <c r="A21" s="386" t="s">
        <v>265</v>
      </c>
      <c r="B21" s="386"/>
      <c r="C21" s="402" t="s">
        <v>150</v>
      </c>
      <c r="D21" s="402"/>
      <c r="E21" s="402"/>
      <c r="F21" s="402"/>
      <c r="G21" s="73">
        <v>1000000</v>
      </c>
      <c r="H21" s="73">
        <v>95987.93</v>
      </c>
      <c r="I21" s="73">
        <v>95487.93</v>
      </c>
      <c r="J21" s="180"/>
    </row>
    <row r="22" spans="1:10" s="1" customFormat="1" ht="16.5" customHeight="1" thickBot="1">
      <c r="A22" s="386" t="s">
        <v>1141</v>
      </c>
      <c r="B22" s="386"/>
      <c r="C22" s="402" t="s">
        <v>152</v>
      </c>
      <c r="D22" s="402"/>
      <c r="E22" s="402"/>
      <c r="F22" s="402"/>
      <c r="G22" s="73">
        <v>100000</v>
      </c>
      <c r="H22" s="73">
        <v>32650</v>
      </c>
      <c r="I22" s="73">
        <v>32650</v>
      </c>
      <c r="J22" s="180"/>
    </row>
    <row r="23" spans="1:10" s="1" customFormat="1" ht="16.5" customHeight="1" thickBot="1">
      <c r="A23" s="386" t="s">
        <v>266</v>
      </c>
      <c r="B23" s="386"/>
      <c r="C23" s="402" t="s">
        <v>154</v>
      </c>
      <c r="D23" s="402"/>
      <c r="E23" s="402"/>
      <c r="F23" s="402"/>
      <c r="G23" s="73">
        <v>200000</v>
      </c>
      <c r="H23" s="73">
        <v>230610</v>
      </c>
      <c r="I23" s="73">
        <v>230610</v>
      </c>
      <c r="J23" s="180"/>
    </row>
    <row r="24" spans="1:10" s="1" customFormat="1" ht="16.5" thickBot="1">
      <c r="A24" s="403" t="s">
        <v>85</v>
      </c>
      <c r="B24" s="403"/>
      <c r="C24" s="403"/>
      <c r="D24" s="403"/>
      <c r="E24" s="403"/>
      <c r="F24" s="403"/>
      <c r="G24" s="74">
        <f>SUM(G21:G23)</f>
        <v>1300000</v>
      </c>
      <c r="H24" s="74">
        <f>SUM(H21:H23)</f>
        <v>359247.93</v>
      </c>
      <c r="I24" s="74">
        <f>SUM(I21:I23)</f>
        <v>358747.93</v>
      </c>
      <c r="J24" s="180"/>
    </row>
    <row r="25" spans="1:10" s="1" customFormat="1" ht="16.5" customHeight="1" thickBot="1">
      <c r="A25" s="386" t="s">
        <v>267</v>
      </c>
      <c r="B25" s="386"/>
      <c r="C25" s="402" t="s">
        <v>268</v>
      </c>
      <c r="D25" s="402"/>
      <c r="E25" s="402"/>
      <c r="F25" s="402"/>
      <c r="G25" s="73">
        <v>33171000</v>
      </c>
      <c r="H25" s="73">
        <v>33171000</v>
      </c>
      <c r="I25" s="73">
        <v>33171000</v>
      </c>
      <c r="J25" s="180"/>
    </row>
    <row r="26" spans="1:10" s="1" customFormat="1" ht="16.5" thickBot="1">
      <c r="A26" s="403" t="s">
        <v>86</v>
      </c>
      <c r="B26" s="403"/>
      <c r="C26" s="403"/>
      <c r="D26" s="403"/>
      <c r="E26" s="403"/>
      <c r="F26" s="403"/>
      <c r="G26" s="74">
        <f>SUM(G25)</f>
        <v>33171000</v>
      </c>
      <c r="H26" s="74">
        <f>SUM(H25)</f>
        <v>33171000</v>
      </c>
      <c r="I26" s="74">
        <f>SUM(I25)</f>
        <v>33171000</v>
      </c>
      <c r="J26" s="180"/>
    </row>
    <row r="27" spans="1:10" s="1" customFormat="1" ht="19.5" thickBot="1">
      <c r="A27" s="392" t="s">
        <v>83</v>
      </c>
      <c r="B27" s="392"/>
      <c r="C27" s="392"/>
      <c r="D27" s="392"/>
      <c r="E27" s="392"/>
      <c r="F27" s="392"/>
      <c r="G27" s="75">
        <f>G26+G24+G20+G16+G13</f>
        <v>38151000</v>
      </c>
      <c r="H27" s="75">
        <f>H26+H24+H20+H16+H13</f>
        <v>35666627.93</v>
      </c>
      <c r="I27" s="75">
        <f>I26+I24+I20+I16+I13</f>
        <v>35666127.93</v>
      </c>
      <c r="J27" s="180"/>
    </row>
    <row r="28" spans="1:10" s="1" customFormat="1" ht="16.5" customHeight="1" thickBot="1">
      <c r="A28" s="386" t="s">
        <v>269</v>
      </c>
      <c r="B28" s="386"/>
      <c r="C28" s="402" t="s">
        <v>159</v>
      </c>
      <c r="D28" s="402"/>
      <c r="E28" s="402"/>
      <c r="F28" s="402"/>
      <c r="G28" s="73">
        <v>1000</v>
      </c>
      <c r="H28" s="73">
        <v>0</v>
      </c>
      <c r="I28" s="73">
        <v>0</v>
      </c>
      <c r="J28" s="180"/>
    </row>
    <row r="29" spans="1:10" s="1" customFormat="1" ht="16.5" thickBot="1">
      <c r="A29" s="404" t="s">
        <v>81</v>
      </c>
      <c r="B29" s="404"/>
      <c r="C29" s="404"/>
      <c r="D29" s="404"/>
      <c r="E29" s="404"/>
      <c r="F29" s="404"/>
      <c r="G29" s="74">
        <f>SUM(G28)</f>
        <v>1000</v>
      </c>
      <c r="H29" s="74">
        <f>SUM(H28)</f>
        <v>0</v>
      </c>
      <c r="I29" s="74">
        <f>SUM(I28)</f>
        <v>0</v>
      </c>
      <c r="J29" s="180"/>
    </row>
    <row r="30" spans="1:10" s="1" customFormat="1" ht="16.5" customHeight="1" thickBot="1">
      <c r="A30" s="386" t="s">
        <v>270</v>
      </c>
      <c r="B30" s="386"/>
      <c r="C30" s="402" t="s">
        <v>160</v>
      </c>
      <c r="D30" s="402"/>
      <c r="E30" s="402"/>
      <c r="F30" s="402"/>
      <c r="G30" s="73">
        <v>100</v>
      </c>
      <c r="H30" s="73">
        <v>0</v>
      </c>
      <c r="I30" s="73">
        <v>0</v>
      </c>
      <c r="J30" s="180"/>
    </row>
    <row r="31" spans="1:10" s="1" customFormat="1" ht="16.5" customHeight="1" thickBot="1">
      <c r="A31" s="386" t="s">
        <v>271</v>
      </c>
      <c r="B31" s="386"/>
      <c r="C31" s="402" t="s">
        <v>162</v>
      </c>
      <c r="D31" s="402"/>
      <c r="E31" s="402"/>
      <c r="F31" s="402"/>
      <c r="G31" s="73">
        <v>10000</v>
      </c>
      <c r="H31" s="73">
        <v>1200</v>
      </c>
      <c r="I31" s="73">
        <v>1200</v>
      </c>
      <c r="J31" s="180"/>
    </row>
    <row r="32" spans="1:10" s="1" customFormat="1" ht="16.5" thickBot="1">
      <c r="A32" s="404" t="s">
        <v>82</v>
      </c>
      <c r="B32" s="404"/>
      <c r="C32" s="404"/>
      <c r="D32" s="404"/>
      <c r="E32" s="404"/>
      <c r="F32" s="404"/>
      <c r="G32" s="74">
        <f>SUM(G30:G31)</f>
        <v>10100</v>
      </c>
      <c r="H32" s="74">
        <f>SUM(H30:H31)</f>
        <v>1200</v>
      </c>
      <c r="I32" s="74">
        <f>SUM(I30:I31)</f>
        <v>1200</v>
      </c>
      <c r="J32" s="180"/>
    </row>
    <row r="33" spans="1:10" s="1" customFormat="1" ht="16.5" customHeight="1" thickBot="1">
      <c r="A33" s="386" t="s">
        <v>272</v>
      </c>
      <c r="B33" s="386"/>
      <c r="C33" s="402" t="s">
        <v>273</v>
      </c>
      <c r="D33" s="402"/>
      <c r="E33" s="402"/>
      <c r="F33" s="402"/>
      <c r="G33" s="73">
        <v>45000</v>
      </c>
      <c r="H33" s="73">
        <v>9170</v>
      </c>
      <c r="I33" s="73">
        <v>9170</v>
      </c>
      <c r="J33" s="180"/>
    </row>
    <row r="34" spans="1:10" s="1" customFormat="1" ht="16.5" customHeight="1" thickBot="1">
      <c r="A34" s="386" t="s">
        <v>274</v>
      </c>
      <c r="B34" s="386"/>
      <c r="C34" s="402" t="s">
        <v>275</v>
      </c>
      <c r="D34" s="402"/>
      <c r="E34" s="402"/>
      <c r="F34" s="402"/>
      <c r="G34" s="73">
        <v>100</v>
      </c>
      <c r="H34" s="73">
        <v>0</v>
      </c>
      <c r="I34" s="73">
        <v>0</v>
      </c>
      <c r="J34" s="180"/>
    </row>
    <row r="35" spans="1:11" s="142" customFormat="1" ht="33.75" customHeight="1" thickBot="1">
      <c r="A35" s="401" t="s">
        <v>254</v>
      </c>
      <c r="B35" s="401"/>
      <c r="C35" s="401" t="s">
        <v>255</v>
      </c>
      <c r="D35" s="401"/>
      <c r="E35" s="401"/>
      <c r="F35" s="401"/>
      <c r="G35" s="214" t="s">
        <v>256</v>
      </c>
      <c r="H35" s="329" t="s">
        <v>257</v>
      </c>
      <c r="I35" s="214" t="s">
        <v>258</v>
      </c>
      <c r="J35" s="235"/>
      <c r="K35" s="151"/>
    </row>
    <row r="36" spans="1:10" s="1" customFormat="1" ht="16.5" customHeight="1" thickBot="1">
      <c r="A36" s="386" t="s">
        <v>276</v>
      </c>
      <c r="B36" s="386"/>
      <c r="C36" s="402" t="s">
        <v>166</v>
      </c>
      <c r="D36" s="402"/>
      <c r="E36" s="402"/>
      <c r="F36" s="402"/>
      <c r="G36" s="73">
        <v>50000</v>
      </c>
      <c r="H36" s="73">
        <v>30475</v>
      </c>
      <c r="I36" s="73">
        <v>30475</v>
      </c>
      <c r="J36" s="180"/>
    </row>
    <row r="37" spans="1:10" s="1" customFormat="1" ht="16.5" customHeight="1" thickBot="1">
      <c r="A37" s="386" t="s">
        <v>277</v>
      </c>
      <c r="B37" s="386"/>
      <c r="C37" s="402" t="s">
        <v>278</v>
      </c>
      <c r="D37" s="402"/>
      <c r="E37" s="402"/>
      <c r="F37" s="402"/>
      <c r="G37" s="73">
        <v>100</v>
      </c>
      <c r="H37" s="73">
        <v>0</v>
      </c>
      <c r="I37" s="73">
        <v>0</v>
      </c>
      <c r="J37" s="180"/>
    </row>
    <row r="38" spans="1:10" s="1" customFormat="1" ht="16.5" thickBot="1">
      <c r="A38" s="388" t="s">
        <v>84</v>
      </c>
      <c r="B38" s="388"/>
      <c r="C38" s="388"/>
      <c r="D38" s="388"/>
      <c r="E38" s="388"/>
      <c r="F38" s="388"/>
      <c r="G38" s="74">
        <f>SUM(G33:G37)</f>
        <v>95200</v>
      </c>
      <c r="H38" s="74">
        <f>SUM(H33:H37)</f>
        <v>39645</v>
      </c>
      <c r="I38" s="74">
        <f>SUM(I33:I37)</f>
        <v>39645</v>
      </c>
      <c r="J38" s="180"/>
    </row>
    <row r="39" spans="1:10" s="1" customFormat="1" ht="19.5" thickBot="1">
      <c r="A39" s="405" t="s">
        <v>87</v>
      </c>
      <c r="B39" s="406"/>
      <c r="C39" s="406"/>
      <c r="D39" s="406"/>
      <c r="E39" s="406"/>
      <c r="F39" s="407"/>
      <c r="G39" s="75">
        <f>G38+G32+G29</f>
        <v>106300</v>
      </c>
      <c r="H39" s="75">
        <f>H38+H32+H29</f>
        <v>40845</v>
      </c>
      <c r="I39" s="75">
        <f>I38+I32+I29</f>
        <v>40845</v>
      </c>
      <c r="J39" s="180"/>
    </row>
    <row r="40" spans="1:10" s="1" customFormat="1" ht="16.5" thickBot="1">
      <c r="A40" s="386" t="s">
        <v>279</v>
      </c>
      <c r="B40" s="386"/>
      <c r="C40" s="402" t="s">
        <v>169</v>
      </c>
      <c r="D40" s="402"/>
      <c r="E40" s="402"/>
      <c r="F40" s="402"/>
      <c r="G40" s="73">
        <v>400000</v>
      </c>
      <c r="H40" s="73">
        <v>2147901.55</v>
      </c>
      <c r="I40" s="73">
        <v>2306.36</v>
      </c>
      <c r="J40" s="180"/>
    </row>
    <row r="41" spans="1:10" s="1" customFormat="1" ht="16.5" customHeight="1" thickBot="1">
      <c r="A41" s="386" t="s">
        <v>280</v>
      </c>
      <c r="B41" s="386"/>
      <c r="C41" s="402" t="s">
        <v>281</v>
      </c>
      <c r="D41" s="402"/>
      <c r="E41" s="402"/>
      <c r="F41" s="402"/>
      <c r="G41" s="73">
        <v>800000</v>
      </c>
      <c r="H41" s="73">
        <v>7641302.29</v>
      </c>
      <c r="I41" s="73">
        <v>26870.2</v>
      </c>
      <c r="J41" s="180"/>
    </row>
    <row r="42" spans="1:10" s="1" customFormat="1" ht="16.5" customHeight="1" thickBot="1">
      <c r="A42" s="386" t="s">
        <v>282</v>
      </c>
      <c r="B42" s="386"/>
      <c r="C42" s="402" t="s">
        <v>172</v>
      </c>
      <c r="D42" s="402"/>
      <c r="E42" s="402"/>
      <c r="F42" s="402"/>
      <c r="G42" s="73">
        <v>5000000</v>
      </c>
      <c r="H42" s="73">
        <v>13787108.22</v>
      </c>
      <c r="I42" s="73">
        <v>4712792.39</v>
      </c>
      <c r="J42" s="180"/>
    </row>
    <row r="43" spans="1:10" s="1" customFormat="1" ht="16.5" customHeight="1" thickBot="1">
      <c r="A43" s="386" t="s">
        <v>283</v>
      </c>
      <c r="B43" s="386"/>
      <c r="C43" s="402" t="s">
        <v>174</v>
      </c>
      <c r="D43" s="402"/>
      <c r="E43" s="402"/>
      <c r="F43" s="402"/>
      <c r="G43" s="73">
        <v>6000000</v>
      </c>
      <c r="H43" s="73">
        <v>4391610</v>
      </c>
      <c r="I43" s="73">
        <v>4391610</v>
      </c>
      <c r="J43" s="180"/>
    </row>
    <row r="44" spans="1:10" s="1" customFormat="1" ht="16.5" customHeight="1" thickBot="1">
      <c r="A44" s="386" t="s">
        <v>284</v>
      </c>
      <c r="B44" s="386"/>
      <c r="C44" s="402" t="s">
        <v>176</v>
      </c>
      <c r="D44" s="402"/>
      <c r="E44" s="402"/>
      <c r="F44" s="402"/>
      <c r="G44" s="73">
        <v>1500000</v>
      </c>
      <c r="H44" s="73">
        <v>940836.07</v>
      </c>
      <c r="I44" s="73">
        <v>940836.07</v>
      </c>
      <c r="J44" s="180"/>
    </row>
    <row r="45" spans="1:10" s="1" customFormat="1" ht="16.5" thickBot="1">
      <c r="A45" s="386" t="s">
        <v>285</v>
      </c>
      <c r="B45" s="386"/>
      <c r="C45" s="402" t="s">
        <v>178</v>
      </c>
      <c r="D45" s="402"/>
      <c r="E45" s="402"/>
      <c r="F45" s="402"/>
      <c r="G45" s="73">
        <v>1600000</v>
      </c>
      <c r="H45" s="73">
        <v>4247607.18</v>
      </c>
      <c r="I45" s="73">
        <v>812674</v>
      </c>
      <c r="J45" s="180"/>
    </row>
    <row r="46" spans="1:10" s="1" customFormat="1" ht="16.5" customHeight="1" thickBot="1">
      <c r="A46" s="386" t="s">
        <v>286</v>
      </c>
      <c r="B46" s="386"/>
      <c r="C46" s="402" t="s">
        <v>180</v>
      </c>
      <c r="D46" s="402"/>
      <c r="E46" s="402"/>
      <c r="F46" s="402"/>
      <c r="G46" s="73">
        <v>28000000</v>
      </c>
      <c r="H46" s="73">
        <v>79688828.82</v>
      </c>
      <c r="I46" s="73">
        <v>22955727.39</v>
      </c>
      <c r="J46" s="180"/>
    </row>
    <row r="47" spans="1:10" s="1" customFormat="1" ht="16.5" customHeight="1" thickBot="1">
      <c r="A47" s="386" t="s">
        <v>287</v>
      </c>
      <c r="B47" s="386"/>
      <c r="C47" s="402" t="s">
        <v>288</v>
      </c>
      <c r="D47" s="402"/>
      <c r="E47" s="402"/>
      <c r="F47" s="402"/>
      <c r="G47" s="73">
        <v>1200000</v>
      </c>
      <c r="H47" s="73">
        <v>758760</v>
      </c>
      <c r="I47" s="73">
        <v>758760</v>
      </c>
      <c r="J47" s="180"/>
    </row>
    <row r="48" spans="1:10" s="1" customFormat="1" ht="16.5" customHeight="1" thickBot="1">
      <c r="A48" s="386" t="s">
        <v>289</v>
      </c>
      <c r="B48" s="386"/>
      <c r="C48" s="402" t="s">
        <v>184</v>
      </c>
      <c r="D48" s="402"/>
      <c r="E48" s="402"/>
      <c r="F48" s="402"/>
      <c r="G48" s="73">
        <v>300000</v>
      </c>
      <c r="H48" s="73">
        <v>474500</v>
      </c>
      <c r="I48" s="73">
        <v>474500</v>
      </c>
      <c r="J48" s="180"/>
    </row>
    <row r="49" spans="1:10" s="1" customFormat="1" ht="16.5" thickBot="1">
      <c r="A49" s="388" t="s">
        <v>81</v>
      </c>
      <c r="B49" s="388"/>
      <c r="C49" s="388"/>
      <c r="D49" s="388"/>
      <c r="E49" s="388"/>
      <c r="F49" s="388"/>
      <c r="G49" s="74">
        <f>G48+G47+G46+G45+G44+G43+G42+G41+G40</f>
        <v>44800000</v>
      </c>
      <c r="H49" s="74">
        <f>SUM(H40:H48)</f>
        <v>114078454.13</v>
      </c>
      <c r="I49" s="74">
        <f>I48+I47+I46+I45+I44+I43+I42+I41+I40</f>
        <v>35076076.410000004</v>
      </c>
      <c r="J49" s="180"/>
    </row>
    <row r="50" spans="1:10" s="1" customFormat="1" ht="14.25" customHeight="1" thickBot="1">
      <c r="A50" s="386" t="s">
        <v>290</v>
      </c>
      <c r="B50" s="386"/>
      <c r="C50" s="402" t="s">
        <v>185</v>
      </c>
      <c r="D50" s="402"/>
      <c r="E50" s="402"/>
      <c r="F50" s="402"/>
      <c r="G50" s="73">
        <v>360000</v>
      </c>
      <c r="H50" s="73">
        <v>240081.87</v>
      </c>
      <c r="I50" s="73">
        <v>240081.87</v>
      </c>
      <c r="J50" s="180"/>
    </row>
    <row r="51" spans="1:10" s="1" customFormat="1" ht="14.25" customHeight="1" thickBot="1">
      <c r="A51" s="386" t="s">
        <v>291</v>
      </c>
      <c r="B51" s="386"/>
      <c r="C51" s="402" t="s">
        <v>186</v>
      </c>
      <c r="D51" s="402"/>
      <c r="E51" s="402"/>
      <c r="F51" s="402"/>
      <c r="G51" s="73">
        <v>14000</v>
      </c>
      <c r="H51" s="73">
        <v>17410.76</v>
      </c>
      <c r="I51" s="73">
        <v>17410.76</v>
      </c>
      <c r="J51" s="180"/>
    </row>
    <row r="52" spans="1:10" s="1" customFormat="1" ht="14.25" customHeight="1" thickBot="1">
      <c r="A52" s="386" t="s">
        <v>292</v>
      </c>
      <c r="B52" s="386"/>
      <c r="C52" s="402" t="s">
        <v>293</v>
      </c>
      <c r="D52" s="402"/>
      <c r="E52" s="402"/>
      <c r="F52" s="402"/>
      <c r="G52" s="73">
        <v>500000</v>
      </c>
      <c r="H52" s="73">
        <v>166044</v>
      </c>
      <c r="I52" s="73">
        <v>166044</v>
      </c>
      <c r="J52" s="180"/>
    </row>
    <row r="53" spans="1:10" s="1" customFormat="1" ht="16.5" thickBot="1">
      <c r="A53" s="388" t="s">
        <v>82</v>
      </c>
      <c r="B53" s="388"/>
      <c r="C53" s="388"/>
      <c r="D53" s="388"/>
      <c r="E53" s="388"/>
      <c r="F53" s="388"/>
      <c r="G53" s="74">
        <f>SUM(G50:G52)</f>
        <v>874000</v>
      </c>
      <c r="H53" s="74">
        <f>SUM(H50:H52)</f>
        <v>423536.63</v>
      </c>
      <c r="I53" s="74">
        <f>SUM(I50:I52)</f>
        <v>423536.63</v>
      </c>
      <c r="J53" s="180"/>
    </row>
    <row r="54" spans="1:10" s="1" customFormat="1" ht="19.5" thickBot="1">
      <c r="A54" s="392" t="s">
        <v>88</v>
      </c>
      <c r="B54" s="392"/>
      <c r="C54" s="392"/>
      <c r="D54" s="392"/>
      <c r="E54" s="392"/>
      <c r="F54" s="392"/>
      <c r="G54" s="75">
        <f>G53+G49</f>
        <v>45674000</v>
      </c>
      <c r="H54" s="75">
        <f>H53+H49</f>
        <v>114501990.75999999</v>
      </c>
      <c r="I54" s="75">
        <f>I53+I49</f>
        <v>35499613.04000001</v>
      </c>
      <c r="J54" s="180"/>
    </row>
    <row r="55" spans="1:10" s="1" customFormat="1" ht="13.5" customHeight="1" thickBot="1">
      <c r="A55" s="386" t="s">
        <v>294</v>
      </c>
      <c r="B55" s="386"/>
      <c r="C55" s="402" t="s">
        <v>189</v>
      </c>
      <c r="D55" s="402"/>
      <c r="E55" s="402"/>
      <c r="F55" s="402"/>
      <c r="G55" s="73">
        <v>800000</v>
      </c>
      <c r="H55" s="73">
        <v>801472.25</v>
      </c>
      <c r="I55" s="73">
        <v>313639.15</v>
      </c>
      <c r="J55" s="180"/>
    </row>
    <row r="56" spans="1:10" s="1" customFormat="1" ht="14.25" customHeight="1" thickBot="1">
      <c r="A56" s="386" t="s">
        <v>295</v>
      </c>
      <c r="B56" s="386"/>
      <c r="C56" s="402" t="s">
        <v>296</v>
      </c>
      <c r="D56" s="402"/>
      <c r="E56" s="402"/>
      <c r="F56" s="402"/>
      <c r="G56" s="73">
        <v>700000</v>
      </c>
      <c r="H56" s="73">
        <v>777789</v>
      </c>
      <c r="I56" s="73">
        <v>777789</v>
      </c>
      <c r="J56" s="180"/>
    </row>
    <row r="57" spans="1:10" s="1" customFormat="1" ht="14.25" customHeight="1" thickBot="1">
      <c r="A57" s="386" t="s">
        <v>297</v>
      </c>
      <c r="B57" s="386"/>
      <c r="C57" s="402" t="s">
        <v>191</v>
      </c>
      <c r="D57" s="402"/>
      <c r="E57" s="402"/>
      <c r="F57" s="402"/>
      <c r="G57" s="73">
        <v>486000</v>
      </c>
      <c r="H57" s="73">
        <v>1040585.1</v>
      </c>
      <c r="I57" s="73">
        <v>275872.5</v>
      </c>
      <c r="J57" s="180"/>
    </row>
    <row r="58" spans="1:10" s="1" customFormat="1" ht="17.25" customHeight="1" thickBot="1">
      <c r="A58" s="386" t="s">
        <v>298</v>
      </c>
      <c r="B58" s="386"/>
      <c r="C58" s="402" t="s">
        <v>192</v>
      </c>
      <c r="D58" s="402"/>
      <c r="E58" s="402"/>
      <c r="F58" s="402"/>
      <c r="G58" s="73">
        <v>400000</v>
      </c>
      <c r="H58" s="73">
        <v>5826291.41</v>
      </c>
      <c r="I58" s="73">
        <v>4782.09</v>
      </c>
      <c r="J58" s="180"/>
    </row>
    <row r="59" spans="1:10" s="1" customFormat="1" ht="17.25" customHeight="1" thickBot="1">
      <c r="A59" s="386" t="s">
        <v>299</v>
      </c>
      <c r="B59" s="386"/>
      <c r="C59" s="402" t="s">
        <v>194</v>
      </c>
      <c r="D59" s="402"/>
      <c r="E59" s="402"/>
      <c r="F59" s="402"/>
      <c r="G59" s="73">
        <v>17500000</v>
      </c>
      <c r="H59" s="73">
        <v>78980897.07</v>
      </c>
      <c r="I59" s="73">
        <v>13572381.03</v>
      </c>
      <c r="J59" s="180"/>
    </row>
    <row r="60" spans="1:10" s="1" customFormat="1" ht="18" customHeight="1" thickBot="1">
      <c r="A60" s="386" t="s">
        <v>1164</v>
      </c>
      <c r="B60" s="386"/>
      <c r="C60" s="402" t="s">
        <v>300</v>
      </c>
      <c r="D60" s="402"/>
      <c r="E60" s="402"/>
      <c r="F60" s="402"/>
      <c r="G60" s="73">
        <v>100</v>
      </c>
      <c r="H60" s="73">
        <v>0</v>
      </c>
      <c r="I60" s="73">
        <v>0</v>
      </c>
      <c r="J60" s="180"/>
    </row>
    <row r="61" spans="1:10" s="1" customFormat="1" ht="14.25" customHeight="1" thickBot="1">
      <c r="A61" s="386" t="s">
        <v>1165</v>
      </c>
      <c r="B61" s="386"/>
      <c r="C61" s="402" t="s">
        <v>301</v>
      </c>
      <c r="D61" s="402"/>
      <c r="E61" s="402"/>
      <c r="F61" s="402"/>
      <c r="G61" s="73">
        <v>100</v>
      </c>
      <c r="H61" s="73">
        <v>0</v>
      </c>
      <c r="I61" s="73">
        <v>0</v>
      </c>
      <c r="J61" s="180"/>
    </row>
    <row r="62" spans="1:10" s="1" customFormat="1" ht="14.25" customHeight="1" thickBot="1">
      <c r="A62" s="386" t="s">
        <v>1166</v>
      </c>
      <c r="B62" s="386"/>
      <c r="C62" s="402" t="s">
        <v>302</v>
      </c>
      <c r="D62" s="402"/>
      <c r="E62" s="402"/>
      <c r="F62" s="402"/>
      <c r="G62" s="73">
        <v>250000</v>
      </c>
      <c r="H62" s="73">
        <v>0</v>
      </c>
      <c r="I62" s="73">
        <v>0</v>
      </c>
      <c r="J62" s="180"/>
    </row>
    <row r="63" spans="1:10" s="1" customFormat="1" ht="16.5" customHeight="1" thickBot="1">
      <c r="A63" s="386" t="s">
        <v>1167</v>
      </c>
      <c r="B63" s="386"/>
      <c r="C63" s="402" t="s">
        <v>303</v>
      </c>
      <c r="D63" s="402"/>
      <c r="E63" s="402"/>
      <c r="F63" s="402"/>
      <c r="G63" s="73">
        <v>100</v>
      </c>
      <c r="H63" s="73">
        <v>0</v>
      </c>
      <c r="I63" s="73">
        <v>0</v>
      </c>
      <c r="J63" s="180"/>
    </row>
    <row r="64" spans="1:10" s="1" customFormat="1" ht="18.75" customHeight="1" thickBot="1">
      <c r="A64" s="386" t="s">
        <v>1168</v>
      </c>
      <c r="B64" s="386"/>
      <c r="C64" s="402" t="s">
        <v>304</v>
      </c>
      <c r="D64" s="402"/>
      <c r="E64" s="402"/>
      <c r="F64" s="402"/>
      <c r="G64" s="73">
        <v>100</v>
      </c>
      <c r="H64" s="73">
        <v>0</v>
      </c>
      <c r="I64" s="73">
        <v>0</v>
      </c>
      <c r="J64" s="180"/>
    </row>
    <row r="65" spans="1:10" s="1" customFormat="1" ht="17.25" customHeight="1" thickBot="1">
      <c r="A65" s="386" t="s">
        <v>1169</v>
      </c>
      <c r="B65" s="386"/>
      <c r="C65" s="402" t="s">
        <v>305</v>
      </c>
      <c r="D65" s="402"/>
      <c r="E65" s="402"/>
      <c r="F65" s="402"/>
      <c r="G65" s="73">
        <v>3200000</v>
      </c>
      <c r="H65" s="73">
        <v>3060000</v>
      </c>
      <c r="I65" s="73">
        <v>3060000</v>
      </c>
      <c r="J65" s="180"/>
    </row>
    <row r="66" spans="1:10" s="1" customFormat="1" ht="14.25" customHeight="1" thickBot="1">
      <c r="A66" s="386" t="s">
        <v>1170</v>
      </c>
      <c r="B66" s="386"/>
      <c r="C66" s="402" t="s">
        <v>841</v>
      </c>
      <c r="D66" s="402"/>
      <c r="E66" s="402"/>
      <c r="F66" s="402"/>
      <c r="G66" s="73">
        <v>200000</v>
      </c>
      <c r="H66" s="73">
        <v>158458.17</v>
      </c>
      <c r="I66" s="73">
        <v>158458.17</v>
      </c>
      <c r="J66" s="180"/>
    </row>
    <row r="67" spans="1:10" s="1" customFormat="1" ht="16.5" customHeight="1" thickBot="1">
      <c r="A67" s="386" t="s">
        <v>306</v>
      </c>
      <c r="B67" s="386"/>
      <c r="C67" s="402" t="s">
        <v>203</v>
      </c>
      <c r="D67" s="402"/>
      <c r="E67" s="402"/>
      <c r="F67" s="402"/>
      <c r="G67" s="73">
        <v>15000</v>
      </c>
      <c r="H67" s="73">
        <v>3187.5</v>
      </c>
      <c r="I67" s="73">
        <v>3187.5</v>
      </c>
      <c r="J67" s="180"/>
    </row>
    <row r="68" spans="1:10" s="1" customFormat="1" ht="16.5" customHeight="1" thickBot="1">
      <c r="A68" s="386" t="s">
        <v>1171</v>
      </c>
      <c r="B68" s="386"/>
      <c r="C68" s="402" t="s">
        <v>307</v>
      </c>
      <c r="D68" s="402"/>
      <c r="E68" s="402"/>
      <c r="F68" s="402"/>
      <c r="G68" s="73">
        <v>100</v>
      </c>
      <c r="H68" s="73">
        <v>0</v>
      </c>
      <c r="I68" s="73">
        <v>0</v>
      </c>
      <c r="J68" s="180"/>
    </row>
    <row r="69" spans="1:10" s="1" customFormat="1" ht="16.5" customHeight="1" thickBot="1">
      <c r="A69" s="386" t="s">
        <v>308</v>
      </c>
      <c r="B69" s="386"/>
      <c r="C69" s="402" t="s">
        <v>206</v>
      </c>
      <c r="D69" s="402"/>
      <c r="E69" s="402"/>
      <c r="F69" s="402"/>
      <c r="G69" s="73">
        <v>4000000</v>
      </c>
      <c r="H69" s="73">
        <v>4996989.15</v>
      </c>
      <c r="I69" s="73">
        <v>2599132.19</v>
      </c>
      <c r="J69" s="180"/>
    </row>
    <row r="70" spans="1:11" s="142" customFormat="1" ht="32.25" customHeight="1" thickBot="1">
      <c r="A70" s="401" t="s">
        <v>254</v>
      </c>
      <c r="B70" s="401"/>
      <c r="C70" s="401" t="s">
        <v>255</v>
      </c>
      <c r="D70" s="401"/>
      <c r="E70" s="401"/>
      <c r="F70" s="401"/>
      <c r="G70" s="214" t="s">
        <v>256</v>
      </c>
      <c r="H70" s="329" t="s">
        <v>257</v>
      </c>
      <c r="I70" s="214" t="s">
        <v>258</v>
      </c>
      <c r="J70" s="235"/>
      <c r="K70" s="151"/>
    </row>
    <row r="71" spans="1:10" s="1" customFormat="1" ht="16.5" customHeight="1" thickBot="1">
      <c r="A71" s="386" t="s">
        <v>1172</v>
      </c>
      <c r="B71" s="386"/>
      <c r="C71" s="402" t="s">
        <v>207</v>
      </c>
      <c r="D71" s="402"/>
      <c r="E71" s="402"/>
      <c r="F71" s="402"/>
      <c r="G71" s="73">
        <v>3000000</v>
      </c>
      <c r="H71" s="73">
        <v>1000737.98</v>
      </c>
      <c r="I71" s="73">
        <v>549569.68</v>
      </c>
      <c r="J71" s="180"/>
    </row>
    <row r="72" spans="1:10" s="1" customFormat="1" ht="16.5" customHeight="1" thickBot="1">
      <c r="A72" s="386" t="s">
        <v>1162</v>
      </c>
      <c r="B72" s="386"/>
      <c r="C72" s="402" t="s">
        <v>309</v>
      </c>
      <c r="D72" s="402"/>
      <c r="E72" s="402"/>
      <c r="F72" s="402"/>
      <c r="G72" s="73">
        <v>100</v>
      </c>
      <c r="H72" s="73">
        <v>0</v>
      </c>
      <c r="I72" s="73">
        <v>0</v>
      </c>
      <c r="J72" s="180"/>
    </row>
    <row r="73" spans="1:10" s="1" customFormat="1" ht="16.5" thickBot="1">
      <c r="A73" s="388" t="s">
        <v>81</v>
      </c>
      <c r="B73" s="388"/>
      <c r="C73" s="388"/>
      <c r="D73" s="388"/>
      <c r="E73" s="388"/>
      <c r="F73" s="388"/>
      <c r="G73" s="74">
        <f>G72+G71+G69+G68+G67+G66+G65+G64+G63+G62+G61+G60+G59+G58+G57+G56+G55</f>
        <v>30551600</v>
      </c>
      <c r="H73" s="74">
        <f>SUM(H55:H72)</f>
        <v>96646407.63000001</v>
      </c>
      <c r="I73" s="74">
        <f>I72+I71+I69+I68+I67+I66+I65+I64+I63+I62+I61+I60+I59+I58+I57+I56+I55</f>
        <v>21314811.31</v>
      </c>
      <c r="J73" s="180"/>
    </row>
    <row r="74" spans="1:10" s="1" customFormat="1" ht="16.5" customHeight="1" thickBot="1">
      <c r="A74" s="386" t="s">
        <v>310</v>
      </c>
      <c r="B74" s="386"/>
      <c r="C74" s="402" t="s">
        <v>210</v>
      </c>
      <c r="D74" s="402"/>
      <c r="E74" s="402"/>
      <c r="F74" s="402"/>
      <c r="G74" s="73">
        <v>3000</v>
      </c>
      <c r="H74" s="73">
        <v>42684</v>
      </c>
      <c r="I74" s="73">
        <v>0</v>
      </c>
      <c r="J74" s="180"/>
    </row>
    <row r="75" spans="1:10" s="1" customFormat="1" ht="16.5" customHeight="1" thickBot="1">
      <c r="A75" s="386" t="s">
        <v>311</v>
      </c>
      <c r="B75" s="386"/>
      <c r="C75" s="402" t="s">
        <v>211</v>
      </c>
      <c r="D75" s="402"/>
      <c r="E75" s="402"/>
      <c r="F75" s="402"/>
      <c r="G75" s="73">
        <v>70000</v>
      </c>
      <c r="H75" s="73">
        <v>121304.05</v>
      </c>
      <c r="I75" s="73">
        <v>50935.5</v>
      </c>
      <c r="J75" s="180"/>
    </row>
    <row r="76" spans="1:10" s="1" customFormat="1" ht="16.5" customHeight="1" thickBot="1">
      <c r="A76" s="386" t="s">
        <v>312</v>
      </c>
      <c r="B76" s="386"/>
      <c r="C76" s="402" t="s">
        <v>212</v>
      </c>
      <c r="D76" s="402"/>
      <c r="E76" s="402"/>
      <c r="F76" s="402"/>
      <c r="G76" s="73">
        <v>400000</v>
      </c>
      <c r="H76" s="73">
        <v>96300</v>
      </c>
      <c r="I76" s="73">
        <v>0</v>
      </c>
      <c r="J76" s="180"/>
    </row>
    <row r="77" spans="1:10" s="1" customFormat="1" ht="16.5" customHeight="1" thickBot="1">
      <c r="A77" s="386" t="s">
        <v>313</v>
      </c>
      <c r="B77" s="386"/>
      <c r="C77" s="402" t="s">
        <v>213</v>
      </c>
      <c r="D77" s="402"/>
      <c r="E77" s="402"/>
      <c r="F77" s="402"/>
      <c r="G77" s="73">
        <v>45000</v>
      </c>
      <c r="H77" s="73">
        <v>91518</v>
      </c>
      <c r="I77" s="73">
        <v>30450</v>
      </c>
      <c r="J77" s="180"/>
    </row>
    <row r="78" spans="1:10" s="1" customFormat="1" ht="16.5" thickBot="1">
      <c r="A78" s="388" t="s">
        <v>82</v>
      </c>
      <c r="B78" s="388"/>
      <c r="C78" s="388"/>
      <c r="D78" s="388"/>
      <c r="E78" s="388"/>
      <c r="F78" s="388"/>
      <c r="G78" s="74">
        <f>SUM(G74:G77)</f>
        <v>518000</v>
      </c>
      <c r="H78" s="74">
        <f>SUM(H74:H77)</f>
        <v>351806.05</v>
      </c>
      <c r="I78" s="74">
        <f>SUM(I74:I77)</f>
        <v>81385.5</v>
      </c>
      <c r="J78" s="180"/>
    </row>
    <row r="79" spans="1:10" s="1" customFormat="1" ht="19.5" thickBot="1">
      <c r="A79" s="392" t="s">
        <v>89</v>
      </c>
      <c r="B79" s="392"/>
      <c r="C79" s="392"/>
      <c r="D79" s="392"/>
      <c r="E79" s="392"/>
      <c r="F79" s="392"/>
      <c r="G79" s="75">
        <f>G78+G73</f>
        <v>31069600</v>
      </c>
      <c r="H79" s="75">
        <f>H78+H73</f>
        <v>96998213.68</v>
      </c>
      <c r="I79" s="75">
        <f>I78+I73</f>
        <v>21396196.81</v>
      </c>
      <c r="J79" s="180"/>
    </row>
    <row r="80" spans="1:10" s="1" customFormat="1" ht="16.5" customHeight="1" thickBot="1">
      <c r="A80" s="386" t="s">
        <v>314</v>
      </c>
      <c r="B80" s="386"/>
      <c r="C80" s="402" t="s">
        <v>215</v>
      </c>
      <c r="D80" s="402"/>
      <c r="E80" s="402"/>
      <c r="F80" s="402"/>
      <c r="G80" s="73">
        <v>800000</v>
      </c>
      <c r="H80" s="73">
        <v>1024093.75</v>
      </c>
      <c r="I80" s="73">
        <v>1024093.75</v>
      </c>
      <c r="J80" s="180"/>
    </row>
    <row r="81" spans="1:10" s="1" customFormat="1" ht="16.5" thickBot="1">
      <c r="A81" s="388" t="s">
        <v>81</v>
      </c>
      <c r="B81" s="388"/>
      <c r="C81" s="388"/>
      <c r="D81" s="388"/>
      <c r="E81" s="388"/>
      <c r="F81" s="388"/>
      <c r="G81" s="74">
        <f>SUM(G80)</f>
        <v>800000</v>
      </c>
      <c r="H81" s="74">
        <f>SUM(H80)</f>
        <v>1024093.75</v>
      </c>
      <c r="I81" s="74">
        <f>SUM(I80)</f>
        <v>1024093.75</v>
      </c>
      <c r="J81" s="180"/>
    </row>
    <row r="82" spans="1:10" s="1" customFormat="1" ht="16.5" thickBot="1">
      <c r="A82" s="386" t="s">
        <v>315</v>
      </c>
      <c r="B82" s="386"/>
      <c r="C82" s="402" t="s">
        <v>216</v>
      </c>
      <c r="D82" s="402"/>
      <c r="E82" s="402"/>
      <c r="F82" s="402"/>
      <c r="G82" s="73">
        <v>3000</v>
      </c>
      <c r="H82" s="73">
        <v>200</v>
      </c>
      <c r="I82" s="73">
        <v>200</v>
      </c>
      <c r="J82" s="180"/>
    </row>
    <row r="83" spans="1:10" s="1" customFormat="1" ht="16.5" customHeight="1" thickBot="1">
      <c r="A83" s="386" t="s">
        <v>316</v>
      </c>
      <c r="B83" s="386"/>
      <c r="C83" s="402" t="s">
        <v>217</v>
      </c>
      <c r="D83" s="402"/>
      <c r="E83" s="402"/>
      <c r="F83" s="402"/>
      <c r="G83" s="73">
        <v>200000</v>
      </c>
      <c r="H83" s="73">
        <v>96338.23</v>
      </c>
      <c r="I83" s="73">
        <v>94744.2</v>
      </c>
      <c r="J83" s="180"/>
    </row>
    <row r="84" spans="1:10" s="1" customFormat="1" ht="16.5" thickBot="1">
      <c r="A84" s="388" t="s">
        <v>85</v>
      </c>
      <c r="B84" s="388"/>
      <c r="C84" s="388"/>
      <c r="D84" s="388"/>
      <c r="E84" s="388"/>
      <c r="F84" s="388"/>
      <c r="G84" s="74">
        <f>SUM(G82:G83)</f>
        <v>203000</v>
      </c>
      <c r="H84" s="74">
        <f>SUM(H82:H83)</f>
        <v>96538.23</v>
      </c>
      <c r="I84" s="74">
        <f>SUM(I82:I83)</f>
        <v>94944.2</v>
      </c>
      <c r="J84" s="180"/>
    </row>
    <row r="85" spans="1:10" s="1" customFormat="1" ht="19.5" thickBot="1">
      <c r="A85" s="392" t="s">
        <v>90</v>
      </c>
      <c r="B85" s="392"/>
      <c r="C85" s="392"/>
      <c r="D85" s="392"/>
      <c r="E85" s="392"/>
      <c r="F85" s="392"/>
      <c r="G85" s="75">
        <f>G84+G81</f>
        <v>1003000</v>
      </c>
      <c r="H85" s="75">
        <f>H84+H81</f>
        <v>1120631.98</v>
      </c>
      <c r="I85" s="75">
        <f>I84+I81</f>
        <v>1119037.95</v>
      </c>
      <c r="J85" s="180"/>
    </row>
    <row r="86" spans="1:10" s="1" customFormat="1" ht="16.5" customHeight="1" thickBot="1">
      <c r="A86" s="386" t="s">
        <v>317</v>
      </c>
      <c r="B86" s="386"/>
      <c r="C86" s="402" t="s">
        <v>318</v>
      </c>
      <c r="D86" s="402"/>
      <c r="E86" s="402"/>
      <c r="F86" s="402"/>
      <c r="G86" s="73">
        <v>4000000</v>
      </c>
      <c r="H86" s="73">
        <v>2381185.7</v>
      </c>
      <c r="I86" s="73">
        <v>2381185.7</v>
      </c>
      <c r="J86" s="180"/>
    </row>
    <row r="87" spans="1:10" s="1" customFormat="1" ht="16.5" thickBot="1">
      <c r="A87" s="388" t="s">
        <v>81</v>
      </c>
      <c r="B87" s="388"/>
      <c r="C87" s="388"/>
      <c r="D87" s="388"/>
      <c r="E87" s="388"/>
      <c r="F87" s="388"/>
      <c r="G87" s="74">
        <f>SUM(G86)</f>
        <v>4000000</v>
      </c>
      <c r="H87" s="74">
        <f>SUM(H86)</f>
        <v>2381185.7</v>
      </c>
      <c r="I87" s="74">
        <f>SUM(I86)</f>
        <v>2381185.7</v>
      </c>
      <c r="J87" s="180"/>
    </row>
    <row r="88" spans="1:10" s="1" customFormat="1" ht="19.5" thickBot="1">
      <c r="A88" s="392" t="s">
        <v>91</v>
      </c>
      <c r="B88" s="392"/>
      <c r="C88" s="392"/>
      <c r="D88" s="392"/>
      <c r="E88" s="392"/>
      <c r="F88" s="392"/>
      <c r="G88" s="75">
        <f>G87</f>
        <v>4000000</v>
      </c>
      <c r="H88" s="75">
        <f>H87</f>
        <v>2381185.7</v>
      </c>
      <c r="I88" s="75">
        <f>I87</f>
        <v>2381185.7</v>
      </c>
      <c r="J88" s="180"/>
    </row>
    <row r="89" spans="1:10" s="1" customFormat="1" ht="19.5" thickBot="1">
      <c r="A89" s="370" t="s">
        <v>92</v>
      </c>
      <c r="B89" s="370"/>
      <c r="C89" s="370"/>
      <c r="D89" s="370"/>
      <c r="E89" s="370"/>
      <c r="F89" s="370"/>
      <c r="G89" s="76">
        <f>G88+G85+G79+G54+G39+G27</f>
        <v>120003900</v>
      </c>
      <c r="H89" s="76">
        <f>H88+H85+H79+H54+H39+H27</f>
        <v>250709495.05</v>
      </c>
      <c r="I89" s="76">
        <f>I88+I85+I79+I54+I39+I27</f>
        <v>96103006.43</v>
      </c>
      <c r="J89" s="180"/>
    </row>
    <row r="90" spans="3:6" s="1" customFormat="1" ht="15">
      <c r="C90" s="77"/>
      <c r="D90" s="77"/>
      <c r="E90" s="77"/>
      <c r="F90" s="77"/>
    </row>
    <row r="91" spans="1:9" s="1" customFormat="1" ht="15">
      <c r="A91" s="372" t="s">
        <v>100</v>
      </c>
      <c r="B91" s="372"/>
      <c r="C91" s="372"/>
      <c r="D91" s="30"/>
      <c r="E91" s="77"/>
      <c r="F91" s="15"/>
      <c r="G91" s="15"/>
      <c r="H91" s="408" t="s">
        <v>100</v>
      </c>
      <c r="I91" s="408"/>
    </row>
    <row r="92" spans="1:9" s="1" customFormat="1" ht="18">
      <c r="A92" s="409" t="s">
        <v>101</v>
      </c>
      <c r="B92" s="409"/>
      <c r="C92" s="409"/>
      <c r="D92" s="30"/>
      <c r="E92" s="77"/>
      <c r="F92" s="70"/>
      <c r="H92" s="410" t="s">
        <v>120</v>
      </c>
      <c r="I92" s="410"/>
    </row>
  </sheetData>
  <sheetProtection/>
  <mergeCells count="152">
    <mergeCell ref="A87:F87"/>
    <mergeCell ref="A88:F88"/>
    <mergeCell ref="A89:F89"/>
    <mergeCell ref="A91:C91"/>
    <mergeCell ref="H91:I91"/>
    <mergeCell ref="A92:C92"/>
    <mergeCell ref="H92:I92"/>
    <mergeCell ref="A83:B83"/>
    <mergeCell ref="C83:F83"/>
    <mergeCell ref="A84:F84"/>
    <mergeCell ref="A85:F85"/>
    <mergeCell ref="A86:B86"/>
    <mergeCell ref="C86:F86"/>
    <mergeCell ref="A78:F78"/>
    <mergeCell ref="A79:F79"/>
    <mergeCell ref="A80:B80"/>
    <mergeCell ref="C80:F80"/>
    <mergeCell ref="A81:F81"/>
    <mergeCell ref="A82:B82"/>
    <mergeCell ref="C82:F82"/>
    <mergeCell ref="A75:B75"/>
    <mergeCell ref="C75:F75"/>
    <mergeCell ref="A76:B76"/>
    <mergeCell ref="C76:F76"/>
    <mergeCell ref="A77:B77"/>
    <mergeCell ref="C77:F77"/>
    <mergeCell ref="A71:B71"/>
    <mergeCell ref="C71:F71"/>
    <mergeCell ref="A72:B72"/>
    <mergeCell ref="C72:F72"/>
    <mergeCell ref="A73:F73"/>
    <mergeCell ref="A74:B74"/>
    <mergeCell ref="C74:F74"/>
    <mergeCell ref="A66:B66"/>
    <mergeCell ref="C66:F66"/>
    <mergeCell ref="A70:B70"/>
    <mergeCell ref="C70:F70"/>
    <mergeCell ref="A67:B67"/>
    <mergeCell ref="C67:F67"/>
    <mergeCell ref="A68:B68"/>
    <mergeCell ref="C68:F68"/>
    <mergeCell ref="A69:B69"/>
    <mergeCell ref="C69:F69"/>
    <mergeCell ref="A63:B63"/>
    <mergeCell ref="C63:F63"/>
    <mergeCell ref="A64:B64"/>
    <mergeCell ref="C64:F64"/>
    <mergeCell ref="A65:B65"/>
    <mergeCell ref="C65:F65"/>
    <mergeCell ref="A60:B60"/>
    <mergeCell ref="C60:F60"/>
    <mergeCell ref="A61:B61"/>
    <mergeCell ref="C61:F61"/>
    <mergeCell ref="A62:B62"/>
    <mergeCell ref="C62:F62"/>
    <mergeCell ref="A57:B57"/>
    <mergeCell ref="C57:F57"/>
    <mergeCell ref="A58:B58"/>
    <mergeCell ref="C58:F58"/>
    <mergeCell ref="A59:B59"/>
    <mergeCell ref="C59:F59"/>
    <mergeCell ref="A53:F53"/>
    <mergeCell ref="A54:F54"/>
    <mergeCell ref="A55:B55"/>
    <mergeCell ref="C55:F55"/>
    <mergeCell ref="A56:B56"/>
    <mergeCell ref="C56:F56"/>
    <mergeCell ref="A49:F49"/>
    <mergeCell ref="A50:B50"/>
    <mergeCell ref="C50:F50"/>
    <mergeCell ref="A51:B51"/>
    <mergeCell ref="C51:F51"/>
    <mergeCell ref="A52:B52"/>
    <mergeCell ref="C52:F52"/>
    <mergeCell ref="A46:B46"/>
    <mergeCell ref="C46:F46"/>
    <mergeCell ref="A47:B47"/>
    <mergeCell ref="C47:F47"/>
    <mergeCell ref="A48:B48"/>
    <mergeCell ref="C48:F48"/>
    <mergeCell ref="A43:B43"/>
    <mergeCell ref="C43:F43"/>
    <mergeCell ref="A44:B44"/>
    <mergeCell ref="C44:F44"/>
    <mergeCell ref="A45:B45"/>
    <mergeCell ref="C45:F45"/>
    <mergeCell ref="A40:B40"/>
    <mergeCell ref="C40:F40"/>
    <mergeCell ref="A41:B41"/>
    <mergeCell ref="C41:F41"/>
    <mergeCell ref="A42:B42"/>
    <mergeCell ref="C42:F42"/>
    <mergeCell ref="A36:B36"/>
    <mergeCell ref="C36:F36"/>
    <mergeCell ref="A37:B37"/>
    <mergeCell ref="C37:F37"/>
    <mergeCell ref="A38:F38"/>
    <mergeCell ref="A39:F39"/>
    <mergeCell ref="A31:B31"/>
    <mergeCell ref="C31:F31"/>
    <mergeCell ref="A32:F32"/>
    <mergeCell ref="A35:B35"/>
    <mergeCell ref="C35:F35"/>
    <mergeCell ref="A33:B33"/>
    <mergeCell ref="C33:F33"/>
    <mergeCell ref="A34:B34"/>
    <mergeCell ref="C34:F34"/>
    <mergeCell ref="A27:F27"/>
    <mergeCell ref="A28:B28"/>
    <mergeCell ref="C28:F28"/>
    <mergeCell ref="A29:F29"/>
    <mergeCell ref="A30:B30"/>
    <mergeCell ref="C30:F30"/>
    <mergeCell ref="A23:B23"/>
    <mergeCell ref="C23:F23"/>
    <mergeCell ref="A24:F24"/>
    <mergeCell ref="A25:B25"/>
    <mergeCell ref="C25:F25"/>
    <mergeCell ref="A26:F26"/>
    <mergeCell ref="A19:B19"/>
    <mergeCell ref="C19:F19"/>
    <mergeCell ref="A20:F20"/>
    <mergeCell ref="A21:B21"/>
    <mergeCell ref="C21:F21"/>
    <mergeCell ref="A22:B22"/>
    <mergeCell ref="C22:F22"/>
    <mergeCell ref="A15:B15"/>
    <mergeCell ref="C15:F15"/>
    <mergeCell ref="A16:F16"/>
    <mergeCell ref="A17:B17"/>
    <mergeCell ref="C17:F17"/>
    <mergeCell ref="A18:B18"/>
    <mergeCell ref="C18:F18"/>
    <mergeCell ref="A11:B11"/>
    <mergeCell ref="C11:F11"/>
    <mergeCell ref="A12:B12"/>
    <mergeCell ref="C12:F12"/>
    <mergeCell ref="A13:F13"/>
    <mergeCell ref="A14:B14"/>
    <mergeCell ref="C14:F14"/>
    <mergeCell ref="A6:B6"/>
    <mergeCell ref="C6:I6"/>
    <mergeCell ref="B7:I7"/>
    <mergeCell ref="B8:I8"/>
    <mergeCell ref="A10:B10"/>
    <mergeCell ref="C10:F10"/>
    <mergeCell ref="A1:B1"/>
    <mergeCell ref="A2:B2"/>
    <mergeCell ref="A3:B3"/>
    <mergeCell ref="A4:B4"/>
    <mergeCell ref="C4:I5"/>
    <mergeCell ref="A5:B5"/>
  </mergeCells>
  <printOptions/>
  <pageMargins left="0.16" right="0.35" top="0.22" bottom="0.16" header="0.22" footer="0.16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L27"/>
  <sheetViews>
    <sheetView rightToLeft="1" zoomScalePageLayoutView="0" workbookViewId="0" topLeftCell="A1">
      <selection activeCell="L21" sqref="L21"/>
    </sheetView>
  </sheetViews>
  <sheetFormatPr defaultColWidth="11.421875" defaultRowHeight="15"/>
  <cols>
    <col min="1" max="6" width="11.421875" style="1" customWidth="1"/>
    <col min="7" max="7" width="21.8515625" style="1" customWidth="1"/>
    <col min="8" max="8" width="30.421875" style="1" customWidth="1"/>
    <col min="9" max="9" width="23.00390625" style="1" customWidth="1"/>
  </cols>
  <sheetData>
    <row r="1" spans="1:8" s="1" customFormat="1" ht="15">
      <c r="A1" s="385"/>
      <c r="B1" s="385"/>
      <c r="C1" s="66"/>
      <c r="D1" s="66"/>
      <c r="E1" s="66"/>
      <c r="F1" s="3"/>
      <c r="G1" s="3"/>
      <c r="H1" s="2"/>
    </row>
    <row r="2" spans="1:8" s="1" customFormat="1" ht="15">
      <c r="A2" s="385"/>
      <c r="B2" s="385"/>
      <c r="C2" s="68"/>
      <c r="D2" s="68"/>
      <c r="E2" s="68"/>
      <c r="F2" s="3"/>
      <c r="G2" s="3"/>
      <c r="H2" s="2"/>
    </row>
    <row r="3" spans="1:8" s="1" customFormat="1" ht="15">
      <c r="A3" s="385"/>
      <c r="B3" s="385"/>
      <c r="C3" s="68"/>
      <c r="D3" s="68"/>
      <c r="E3" s="68"/>
      <c r="F3" s="3"/>
      <c r="G3" s="3"/>
      <c r="H3" s="2"/>
    </row>
    <row r="4" spans="1:2" s="1" customFormat="1" ht="15">
      <c r="A4" s="385"/>
      <c r="B4" s="385"/>
    </row>
    <row r="5" spans="1:10" s="1" customFormat="1" ht="15">
      <c r="A5" s="385"/>
      <c r="B5" s="385"/>
      <c r="J5" s="78"/>
    </row>
    <row r="6" spans="1:2" s="1" customFormat="1" ht="15">
      <c r="A6" s="65"/>
      <c r="B6" s="65"/>
    </row>
    <row r="7" spans="1:2" s="1" customFormat="1" ht="15">
      <c r="A7" s="65"/>
      <c r="B7" s="65"/>
    </row>
    <row r="8" spans="1:9" s="1" customFormat="1" ht="15.75" thickBot="1">
      <c r="A8" s="65"/>
      <c r="B8" s="65"/>
      <c r="C8" s="6"/>
      <c r="D8" s="6"/>
      <c r="E8" s="6"/>
      <c r="F8" s="6"/>
      <c r="G8" s="6"/>
      <c r="H8" s="6"/>
      <c r="I8" s="6"/>
    </row>
    <row r="9" spans="1:9" s="1" customFormat="1" ht="15" customHeight="1">
      <c r="A9" s="373" t="s">
        <v>1142</v>
      </c>
      <c r="B9" s="374"/>
      <c r="C9" s="374"/>
      <c r="D9" s="374"/>
      <c r="E9" s="374"/>
      <c r="F9" s="374"/>
      <c r="G9" s="374"/>
      <c r="H9" s="374"/>
      <c r="I9" s="375"/>
    </row>
    <row r="10" spans="1:9" s="1" customFormat="1" ht="15" customHeight="1">
      <c r="A10" s="376"/>
      <c r="B10" s="377"/>
      <c r="C10" s="377"/>
      <c r="D10" s="377"/>
      <c r="E10" s="377"/>
      <c r="F10" s="377"/>
      <c r="G10" s="377"/>
      <c r="H10" s="377"/>
      <c r="I10" s="378"/>
    </row>
    <row r="11" spans="1:9" s="1" customFormat="1" ht="15" customHeight="1">
      <c r="A11" s="379" t="s">
        <v>842</v>
      </c>
      <c r="B11" s="380"/>
      <c r="C11" s="380"/>
      <c r="D11" s="380"/>
      <c r="E11" s="380"/>
      <c r="F11" s="380"/>
      <c r="G11" s="380"/>
      <c r="H11" s="380"/>
      <c r="I11" s="381"/>
    </row>
    <row r="12" spans="1:9" s="1" customFormat="1" ht="19.5" customHeight="1" thickBot="1">
      <c r="A12" s="382"/>
      <c r="B12" s="383"/>
      <c r="C12" s="383"/>
      <c r="D12" s="383"/>
      <c r="E12" s="383"/>
      <c r="F12" s="383"/>
      <c r="G12" s="383"/>
      <c r="H12" s="383"/>
      <c r="I12" s="384"/>
    </row>
    <row r="13" spans="1:9" s="1" customFormat="1" ht="16.5" thickBot="1">
      <c r="A13" s="10"/>
      <c r="B13" s="10"/>
      <c r="C13" s="69"/>
      <c r="D13" s="69"/>
      <c r="E13" s="69"/>
      <c r="F13" s="69"/>
      <c r="G13" s="69"/>
      <c r="H13" s="69"/>
      <c r="I13" s="69"/>
    </row>
    <row r="14" spans="1:12" s="1" customFormat="1" ht="59.25" customHeight="1" thickBot="1">
      <c r="A14" s="360" t="s">
        <v>319</v>
      </c>
      <c r="B14" s="360"/>
      <c r="C14" s="360" t="s">
        <v>320</v>
      </c>
      <c r="D14" s="360"/>
      <c r="E14" s="360"/>
      <c r="F14" s="360"/>
      <c r="G14" s="71" t="s">
        <v>256</v>
      </c>
      <c r="H14" s="72" t="s">
        <v>257</v>
      </c>
      <c r="I14" s="71" t="s">
        <v>258</v>
      </c>
      <c r="K14" s="78"/>
      <c r="L14" s="24"/>
    </row>
    <row r="15" spans="1:9" s="1" customFormat="1" ht="19.5" customHeight="1" thickBot="1">
      <c r="A15" s="386" t="s">
        <v>321</v>
      </c>
      <c r="B15" s="386"/>
      <c r="C15" s="387" t="s">
        <v>322</v>
      </c>
      <c r="D15" s="387"/>
      <c r="E15" s="387"/>
      <c r="F15" s="387"/>
      <c r="G15" s="79">
        <v>24368500</v>
      </c>
      <c r="H15" s="79">
        <v>17629456.1</v>
      </c>
      <c r="I15" s="79">
        <f>H15</f>
        <v>17629456.1</v>
      </c>
    </row>
    <row r="16" spans="1:9" s="1" customFormat="1" ht="19.5" customHeight="1" thickBot="1">
      <c r="A16" s="386" t="s">
        <v>323</v>
      </c>
      <c r="B16" s="386"/>
      <c r="C16" s="387" t="s">
        <v>324</v>
      </c>
      <c r="D16" s="387"/>
      <c r="E16" s="387"/>
      <c r="F16" s="387"/>
      <c r="G16" s="79">
        <v>0</v>
      </c>
      <c r="H16" s="79">
        <v>75559915.87</v>
      </c>
      <c r="I16" s="79">
        <f>H16</f>
        <v>75559915.87</v>
      </c>
    </row>
    <row r="17" spans="1:9" s="1" customFormat="1" ht="19.5" thickBot="1">
      <c r="A17" s="388" t="s">
        <v>81</v>
      </c>
      <c r="B17" s="388"/>
      <c r="C17" s="388"/>
      <c r="D17" s="388"/>
      <c r="E17" s="388"/>
      <c r="F17" s="388"/>
      <c r="G17" s="80">
        <f>SUM(G15:G16)</f>
        <v>24368500</v>
      </c>
      <c r="H17" s="80">
        <f>SUM(H15:H16)</f>
        <v>93189371.97</v>
      </c>
      <c r="I17" s="80">
        <f>SUM(I15:I16)</f>
        <v>93189371.97</v>
      </c>
    </row>
    <row r="18" spans="1:9" s="1" customFormat="1" ht="19.5" customHeight="1" thickBot="1">
      <c r="A18" s="386" t="s">
        <v>1041</v>
      </c>
      <c r="B18" s="386"/>
      <c r="C18" s="387" t="s">
        <v>1040</v>
      </c>
      <c r="D18" s="387"/>
      <c r="E18" s="387"/>
      <c r="F18" s="387"/>
      <c r="G18" s="79">
        <v>0</v>
      </c>
      <c r="H18" s="79">
        <v>0</v>
      </c>
      <c r="I18" s="79">
        <f>H18</f>
        <v>0</v>
      </c>
    </row>
    <row r="19" spans="1:9" s="1" customFormat="1" ht="19.5" customHeight="1" thickBot="1">
      <c r="A19" s="386" t="s">
        <v>1042</v>
      </c>
      <c r="B19" s="386"/>
      <c r="C19" s="387" t="s">
        <v>1043</v>
      </c>
      <c r="D19" s="387"/>
      <c r="E19" s="387"/>
      <c r="F19" s="387"/>
      <c r="G19" s="79">
        <v>0</v>
      </c>
      <c r="H19" s="79">
        <v>0</v>
      </c>
      <c r="I19" s="79">
        <f>H19</f>
        <v>0</v>
      </c>
    </row>
    <row r="20" spans="1:9" s="1" customFormat="1" ht="19.5" thickBot="1">
      <c r="A20" s="388" t="s">
        <v>84</v>
      </c>
      <c r="B20" s="388"/>
      <c r="C20" s="388"/>
      <c r="D20" s="388"/>
      <c r="E20" s="388"/>
      <c r="F20" s="388"/>
      <c r="G20" s="80">
        <f>SUM(G18:G19)</f>
        <v>0</v>
      </c>
      <c r="H20" s="80">
        <f>SUM(H18:H19)</f>
        <v>0</v>
      </c>
      <c r="I20" s="80">
        <f>SUM(I18:I19)</f>
        <v>0</v>
      </c>
    </row>
    <row r="21" spans="1:9" s="1" customFormat="1" ht="19.5" customHeight="1" thickBot="1">
      <c r="A21" s="386" t="s">
        <v>325</v>
      </c>
      <c r="B21" s="386"/>
      <c r="C21" s="387" t="s">
        <v>326</v>
      </c>
      <c r="D21" s="387"/>
      <c r="E21" s="387"/>
      <c r="F21" s="387"/>
      <c r="G21" s="79">
        <v>0</v>
      </c>
      <c r="H21" s="79">
        <v>0</v>
      </c>
      <c r="I21" s="79">
        <f>H21</f>
        <v>0</v>
      </c>
    </row>
    <row r="22" spans="1:9" s="1" customFormat="1" ht="19.5" thickBot="1">
      <c r="A22" s="388" t="s">
        <v>85</v>
      </c>
      <c r="B22" s="388"/>
      <c r="C22" s="388"/>
      <c r="D22" s="388"/>
      <c r="E22" s="388"/>
      <c r="F22" s="388"/>
      <c r="G22" s="80">
        <f>SUM(G21)</f>
        <v>0</v>
      </c>
      <c r="H22" s="80">
        <f>SUM(H21)</f>
        <v>0</v>
      </c>
      <c r="I22" s="80">
        <f>SUM(I21)</f>
        <v>0</v>
      </c>
    </row>
    <row r="23" spans="1:9" s="1" customFormat="1" ht="19.5" thickBot="1">
      <c r="A23" s="392" t="s">
        <v>90</v>
      </c>
      <c r="B23" s="392"/>
      <c r="C23" s="392"/>
      <c r="D23" s="392"/>
      <c r="E23" s="392"/>
      <c r="F23" s="392"/>
      <c r="G23" s="81">
        <f>G22+G20+G17</f>
        <v>24368500</v>
      </c>
      <c r="H23" s="81">
        <f>H22+H20+H17</f>
        <v>93189371.97</v>
      </c>
      <c r="I23" s="81">
        <f>I22+I20+I17</f>
        <v>93189371.97</v>
      </c>
    </row>
    <row r="24" spans="1:9" s="1" customFormat="1" ht="21.75" thickBot="1">
      <c r="A24" s="370" t="s">
        <v>92</v>
      </c>
      <c r="B24" s="370"/>
      <c r="C24" s="370"/>
      <c r="D24" s="370"/>
      <c r="E24" s="370"/>
      <c r="F24" s="370"/>
      <c r="G24" s="82">
        <f>SUM(G23)</f>
        <v>24368500</v>
      </c>
      <c r="H24" s="82">
        <f>SUM(H23)</f>
        <v>93189371.97</v>
      </c>
      <c r="I24" s="82">
        <f>SUM(I23)</f>
        <v>93189371.97</v>
      </c>
    </row>
    <row r="25" s="1" customFormat="1" ht="15"/>
    <row r="26" spans="2:9" s="1" customFormat="1" ht="15">
      <c r="B26" s="372" t="s">
        <v>100</v>
      </c>
      <c r="C26" s="372"/>
      <c r="D26" s="372"/>
      <c r="F26" s="15"/>
      <c r="G26" s="15"/>
      <c r="H26" s="389" t="s">
        <v>100</v>
      </c>
      <c r="I26" s="389"/>
    </row>
    <row r="27" spans="2:9" s="1" customFormat="1" ht="21">
      <c r="B27" s="390" t="s">
        <v>101</v>
      </c>
      <c r="C27" s="390"/>
      <c r="D27" s="390"/>
      <c r="E27" s="16"/>
      <c r="F27" s="6"/>
      <c r="H27" s="391" t="s">
        <v>327</v>
      </c>
      <c r="I27" s="391"/>
    </row>
  </sheetData>
  <sheetProtection/>
  <mergeCells count="28">
    <mergeCell ref="H26:I26"/>
    <mergeCell ref="B27:D27"/>
    <mergeCell ref="H27:I27"/>
    <mergeCell ref="A21:B21"/>
    <mergeCell ref="C21:F21"/>
    <mergeCell ref="A22:F22"/>
    <mergeCell ref="A23:F23"/>
    <mergeCell ref="A24:F24"/>
    <mergeCell ref="B26:D26"/>
    <mergeCell ref="A17:F17"/>
    <mergeCell ref="A18:B18"/>
    <mergeCell ref="C18:F18"/>
    <mergeCell ref="A19:B19"/>
    <mergeCell ref="C19:F19"/>
    <mergeCell ref="A20:F20"/>
    <mergeCell ref="A14:B14"/>
    <mergeCell ref="C14:F14"/>
    <mergeCell ref="A15:B15"/>
    <mergeCell ref="C15:F15"/>
    <mergeCell ref="A16:B16"/>
    <mergeCell ref="C16:F16"/>
    <mergeCell ref="A9:I10"/>
    <mergeCell ref="A11:I12"/>
    <mergeCell ref="A1:B1"/>
    <mergeCell ref="A2:B2"/>
    <mergeCell ref="A3:B3"/>
    <mergeCell ref="A4:B4"/>
    <mergeCell ref="A5:B5"/>
  </mergeCells>
  <printOptions/>
  <pageMargins left="0.16" right="0.16" top="0.22" bottom="0.75" header="0.22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22"/>
  <sheetViews>
    <sheetView rightToLeft="1" zoomScalePageLayoutView="0" workbookViewId="0" topLeftCell="A1">
      <selection activeCell="O13" sqref="O13"/>
    </sheetView>
  </sheetViews>
  <sheetFormatPr defaultColWidth="11.421875" defaultRowHeight="15"/>
  <cols>
    <col min="7" max="7" width="21.28125" style="0" customWidth="1"/>
    <col min="8" max="8" width="30.140625" style="0" customWidth="1"/>
    <col min="9" max="9" width="24.00390625" style="0" customWidth="1"/>
  </cols>
  <sheetData>
    <row r="1" spans="1:8" s="1" customFormat="1" ht="15">
      <c r="A1" s="355"/>
      <c r="B1" s="355"/>
      <c r="C1" s="66"/>
      <c r="D1" s="66"/>
      <c r="E1" s="66"/>
      <c r="F1" s="3"/>
      <c r="G1" s="3"/>
      <c r="H1" s="2"/>
    </row>
    <row r="2" spans="1:8" s="1" customFormat="1" ht="15">
      <c r="A2" s="356"/>
      <c r="B2" s="356"/>
      <c r="C2" s="68"/>
      <c r="D2" s="68"/>
      <c r="E2" s="68"/>
      <c r="F2" s="3"/>
      <c r="G2" s="67"/>
      <c r="H2" s="2"/>
    </row>
    <row r="3" spans="1:8" s="1" customFormat="1" ht="15">
      <c r="A3" s="356"/>
      <c r="B3" s="356"/>
      <c r="C3" s="68"/>
      <c r="D3" s="68"/>
      <c r="E3" s="68"/>
      <c r="F3" s="3"/>
      <c r="G3" s="3"/>
      <c r="H3" s="2"/>
    </row>
    <row r="4" spans="1:9" s="1" customFormat="1" ht="15">
      <c r="A4" s="356"/>
      <c r="B4" s="356"/>
      <c r="C4" s="357"/>
      <c r="D4" s="357"/>
      <c r="E4" s="357"/>
      <c r="F4" s="357"/>
      <c r="G4" s="357"/>
      <c r="H4" s="357"/>
      <c r="I4" s="357"/>
    </row>
    <row r="5" spans="1:12" s="1" customFormat="1" ht="15">
      <c r="A5" s="356"/>
      <c r="B5" s="356"/>
      <c r="C5" s="357"/>
      <c r="D5" s="357"/>
      <c r="E5" s="357"/>
      <c r="F5" s="357"/>
      <c r="G5" s="357"/>
      <c r="H5" s="357"/>
      <c r="I5" s="357"/>
      <c r="J5" s="78"/>
      <c r="L5" s="24"/>
    </row>
    <row r="6" spans="1:12" s="1" customFormat="1" ht="15">
      <c r="A6" s="356"/>
      <c r="B6" s="356"/>
      <c r="C6" s="854"/>
      <c r="D6" s="854"/>
      <c r="E6" s="854"/>
      <c r="F6" s="854"/>
      <c r="G6" s="854"/>
      <c r="H6" s="854"/>
      <c r="I6" s="854"/>
      <c r="L6" s="1" t="s">
        <v>328</v>
      </c>
    </row>
    <row r="7" spans="1:9" s="1" customFormat="1" ht="15">
      <c r="A7" s="358"/>
      <c r="B7" s="358"/>
      <c r="C7" s="854"/>
      <c r="D7" s="854"/>
      <c r="E7" s="854"/>
      <c r="F7" s="854"/>
      <c r="G7" s="854"/>
      <c r="H7" s="854"/>
      <c r="I7" s="854"/>
    </row>
    <row r="8" spans="1:9" s="1" customFormat="1" ht="16.5" thickBot="1">
      <c r="A8" s="10"/>
      <c r="B8" s="10"/>
      <c r="C8" s="257"/>
      <c r="D8" s="257"/>
      <c r="E8" s="257"/>
      <c r="F8" s="257"/>
      <c r="G8" s="257"/>
      <c r="H8" s="257"/>
      <c r="I8" s="257"/>
    </row>
    <row r="9" spans="1:9" s="1" customFormat="1" ht="24" customHeight="1">
      <c r="A9" s="361" t="s">
        <v>1144</v>
      </c>
      <c r="B9" s="362"/>
      <c r="C9" s="362"/>
      <c r="D9" s="362"/>
      <c r="E9" s="362"/>
      <c r="F9" s="362"/>
      <c r="G9" s="362"/>
      <c r="H9" s="362"/>
      <c r="I9" s="363"/>
    </row>
    <row r="10" spans="1:9" s="1" customFormat="1" ht="30" customHeight="1" thickBot="1">
      <c r="A10" s="364" t="s">
        <v>842</v>
      </c>
      <c r="B10" s="365"/>
      <c r="C10" s="365"/>
      <c r="D10" s="365"/>
      <c r="E10" s="365"/>
      <c r="F10" s="365"/>
      <c r="G10" s="365"/>
      <c r="H10" s="365"/>
      <c r="I10" s="366"/>
    </row>
    <row r="11" spans="1:9" s="1" customFormat="1" ht="15">
      <c r="A11" s="6"/>
      <c r="B11" s="6"/>
      <c r="C11" s="6"/>
      <c r="D11" s="6"/>
      <c r="E11" s="6"/>
      <c r="F11" s="6"/>
      <c r="G11" s="6"/>
      <c r="H11" s="6"/>
      <c r="I11" s="6"/>
    </row>
    <row r="12" spans="1:9" s="1" customFormat="1" ht="15.75" thickBot="1">
      <c r="A12" s="6"/>
      <c r="B12" s="6"/>
      <c r="C12" s="6"/>
      <c r="D12" s="6"/>
      <c r="E12" s="6"/>
      <c r="F12" s="6"/>
      <c r="G12" s="6"/>
      <c r="H12" s="6"/>
      <c r="I12" s="6"/>
    </row>
    <row r="13" spans="1:12" s="1" customFormat="1" ht="54.75" customHeight="1" thickBot="1">
      <c r="A13" s="359" t="s">
        <v>329</v>
      </c>
      <c r="B13" s="359"/>
      <c r="C13" s="360" t="s">
        <v>330</v>
      </c>
      <c r="D13" s="360"/>
      <c r="E13" s="360"/>
      <c r="F13" s="360"/>
      <c r="G13" s="71" t="s">
        <v>256</v>
      </c>
      <c r="H13" s="83" t="s">
        <v>331</v>
      </c>
      <c r="I13" s="71" t="s">
        <v>332</v>
      </c>
      <c r="K13" s="78"/>
      <c r="L13" s="24"/>
    </row>
    <row r="14" spans="1:9" s="1" customFormat="1" ht="36.75" customHeight="1" thickBot="1">
      <c r="A14" s="367" t="s">
        <v>1035</v>
      </c>
      <c r="B14" s="367"/>
      <c r="C14" s="368" t="s">
        <v>102</v>
      </c>
      <c r="D14" s="368"/>
      <c r="E14" s="368"/>
      <c r="F14" s="368"/>
      <c r="G14" s="84">
        <v>1000</v>
      </c>
      <c r="H14" s="84">
        <v>25266476.29</v>
      </c>
      <c r="I14" s="84">
        <f>H14</f>
        <v>25266476.29</v>
      </c>
    </row>
    <row r="15" spans="1:9" s="1" customFormat="1" ht="25.5" customHeight="1" thickBot="1">
      <c r="A15" s="369" t="s">
        <v>103</v>
      </c>
      <c r="B15" s="369"/>
      <c r="C15" s="369"/>
      <c r="D15" s="369"/>
      <c r="E15" s="369"/>
      <c r="F15" s="369"/>
      <c r="G15" s="85">
        <f>SUM(G14:G14)</f>
        <v>1000</v>
      </c>
      <c r="H15" s="85">
        <f>SUM(H14:H14)</f>
        <v>25266476.29</v>
      </c>
      <c r="I15" s="85">
        <f>SUM(I14:I14)</f>
        <v>25266476.29</v>
      </c>
    </row>
    <row r="16" spans="1:9" s="1" customFormat="1" ht="36.75" customHeight="1" thickBot="1">
      <c r="A16" s="367" t="s">
        <v>1044</v>
      </c>
      <c r="B16" s="367"/>
      <c r="C16" s="368" t="s">
        <v>104</v>
      </c>
      <c r="D16" s="368"/>
      <c r="E16" s="368"/>
      <c r="F16" s="368"/>
      <c r="G16" s="84">
        <v>12540000</v>
      </c>
      <c r="H16" s="84">
        <v>12660000</v>
      </c>
      <c r="I16" s="84">
        <f>H16</f>
        <v>12660000</v>
      </c>
    </row>
    <row r="17" spans="1:9" s="1" customFormat="1" ht="36.75" customHeight="1" thickBot="1">
      <c r="A17" s="367" t="s">
        <v>1045</v>
      </c>
      <c r="B17" s="367"/>
      <c r="C17" s="368" t="s">
        <v>333</v>
      </c>
      <c r="D17" s="368"/>
      <c r="E17" s="368"/>
      <c r="F17" s="368"/>
      <c r="G17" s="84">
        <v>52000</v>
      </c>
      <c r="H17" s="84">
        <v>52400</v>
      </c>
      <c r="I17" s="84">
        <f>H17</f>
        <v>52400</v>
      </c>
    </row>
    <row r="18" spans="1:11" s="1" customFormat="1" ht="25.5" customHeight="1" thickBot="1">
      <c r="A18" s="369" t="s">
        <v>106</v>
      </c>
      <c r="B18" s="369"/>
      <c r="C18" s="369"/>
      <c r="D18" s="369"/>
      <c r="E18" s="369"/>
      <c r="F18" s="369"/>
      <c r="G18" s="85">
        <f>SUM(G16:G17)</f>
        <v>12592000</v>
      </c>
      <c r="H18" s="85">
        <f>SUM(H16:H17)</f>
        <v>12712400</v>
      </c>
      <c r="I18" s="85">
        <f>SUM(I16:I17)</f>
        <v>12712400</v>
      </c>
      <c r="K18" s="1" t="s">
        <v>334</v>
      </c>
    </row>
    <row r="19" spans="1:9" s="1" customFormat="1" ht="26.25" customHeight="1" thickBot="1">
      <c r="A19" s="370" t="s">
        <v>92</v>
      </c>
      <c r="B19" s="370"/>
      <c r="C19" s="370"/>
      <c r="D19" s="370"/>
      <c r="E19" s="370"/>
      <c r="F19" s="370"/>
      <c r="G19" s="76">
        <f>G18+G15</f>
        <v>12593000</v>
      </c>
      <c r="H19" s="76">
        <f>H18+H15</f>
        <v>37978876.29</v>
      </c>
      <c r="I19" s="76">
        <f>I18+I15</f>
        <v>37978876.29</v>
      </c>
    </row>
    <row r="20" s="1" customFormat="1" ht="15"/>
    <row r="21" spans="1:9" s="1" customFormat="1" ht="15">
      <c r="A21" s="372" t="s">
        <v>100</v>
      </c>
      <c r="B21" s="372"/>
      <c r="C21" s="372"/>
      <c r="D21" s="372"/>
      <c r="F21" s="15"/>
      <c r="G21" s="372" t="s">
        <v>100</v>
      </c>
      <c r="H21" s="372"/>
      <c r="I21" s="372"/>
    </row>
    <row r="22" spans="1:8" s="1" customFormat="1" ht="18.75">
      <c r="A22" s="371" t="s">
        <v>101</v>
      </c>
      <c r="B22" s="371"/>
      <c r="C22" s="371"/>
      <c r="E22" s="16"/>
      <c r="F22" s="6"/>
      <c r="G22" s="371" t="s">
        <v>335</v>
      </c>
      <c r="H22" s="371"/>
    </row>
    <row r="23" s="1" customFormat="1" ht="15"/>
  </sheetData>
  <sheetProtection/>
  <mergeCells count="26">
    <mergeCell ref="A18:F18"/>
    <mergeCell ref="A19:F19"/>
    <mergeCell ref="A22:C22"/>
    <mergeCell ref="G22:H22"/>
    <mergeCell ref="G21:I21"/>
    <mergeCell ref="A21:D21"/>
    <mergeCell ref="A14:B14"/>
    <mergeCell ref="C14:F14"/>
    <mergeCell ref="A15:F15"/>
    <mergeCell ref="A16:B16"/>
    <mergeCell ref="C16:F16"/>
    <mergeCell ref="A17:B17"/>
    <mergeCell ref="C17:F17"/>
    <mergeCell ref="A6:B6"/>
    <mergeCell ref="C6:I7"/>
    <mergeCell ref="A7:B7"/>
    <mergeCell ref="A13:B13"/>
    <mergeCell ref="C13:F13"/>
    <mergeCell ref="A9:I9"/>
    <mergeCell ref="A10:I10"/>
    <mergeCell ref="A1:B1"/>
    <mergeCell ref="A2:B2"/>
    <mergeCell ref="A3:B3"/>
    <mergeCell ref="A4:B4"/>
    <mergeCell ref="C4:I5"/>
    <mergeCell ref="A5:B5"/>
  </mergeCells>
  <printOptions/>
  <pageMargins left="0.16" right="0.16" top="0.22" bottom="0.75" header="0.22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L178"/>
  <sheetViews>
    <sheetView rightToLeft="1" zoomScaleSheetLayoutView="110" zoomScalePageLayoutView="0" workbookViewId="0" topLeftCell="A1">
      <selection activeCell="L9" sqref="L9"/>
    </sheetView>
  </sheetViews>
  <sheetFormatPr defaultColWidth="11.421875" defaultRowHeight="15"/>
  <cols>
    <col min="1" max="1" width="15.00390625" style="0" customWidth="1"/>
    <col min="2" max="2" width="32.00390625" style="0" customWidth="1"/>
    <col min="3" max="3" width="14.00390625" style="0" customWidth="1"/>
    <col min="4" max="4" width="12.28125" style="1" customWidth="1"/>
    <col min="5" max="6" width="13.421875" style="0" customWidth="1"/>
    <col min="7" max="7" width="13.7109375" style="0" customWidth="1"/>
    <col min="8" max="8" width="14.28125" style="0" customWidth="1"/>
    <col min="9" max="9" width="12.421875" style="0" customWidth="1"/>
    <col min="10" max="10" width="14.140625" style="0" customWidth="1"/>
  </cols>
  <sheetData>
    <row r="1" spans="1:11" ht="15">
      <c r="A1" s="147"/>
      <c r="B1" s="14"/>
      <c r="C1" s="14"/>
      <c r="D1" s="14"/>
      <c r="E1" s="14"/>
      <c r="F1" s="14"/>
      <c r="G1" s="3"/>
      <c r="H1" s="3"/>
      <c r="I1" s="3"/>
      <c r="J1" s="2"/>
      <c r="K1" s="1"/>
    </row>
    <row r="2" spans="1:11" ht="15">
      <c r="A2" s="147"/>
      <c r="B2" s="13"/>
      <c r="C2" s="13"/>
      <c r="D2" s="13"/>
      <c r="E2" s="13"/>
      <c r="F2" s="13"/>
      <c r="G2" s="3"/>
      <c r="H2" s="3"/>
      <c r="I2" s="3"/>
      <c r="J2" s="2"/>
      <c r="K2" s="1"/>
    </row>
    <row r="3" spans="1:11" ht="15">
      <c r="A3" s="147"/>
      <c r="B3" s="13"/>
      <c r="C3" s="13"/>
      <c r="D3" s="13"/>
      <c r="E3" s="13"/>
      <c r="F3" s="13"/>
      <c r="G3" s="3"/>
      <c r="H3" s="3"/>
      <c r="I3" s="3"/>
      <c r="J3" s="2"/>
      <c r="K3" s="1"/>
    </row>
    <row r="4" spans="1:11" ht="15">
      <c r="A4" s="147"/>
      <c r="B4" s="13"/>
      <c r="C4" s="13"/>
      <c r="D4" s="13"/>
      <c r="E4" s="13"/>
      <c r="F4" s="13"/>
      <c r="G4" s="3"/>
      <c r="H4" s="3"/>
      <c r="I4" s="3"/>
      <c r="J4" s="1"/>
      <c r="K4" s="1"/>
    </row>
    <row r="5" spans="1:9" s="1" customFormat="1" ht="15">
      <c r="A5" s="148"/>
      <c r="B5" s="13"/>
      <c r="C5" s="13"/>
      <c r="D5" s="13"/>
      <c r="E5" s="13"/>
      <c r="F5" s="13"/>
      <c r="G5" s="3"/>
      <c r="H5" s="3"/>
      <c r="I5" s="3"/>
    </row>
    <row r="6" spans="1:9" s="1" customFormat="1" ht="35.25" customHeight="1" thickBot="1">
      <c r="A6" s="238"/>
      <c r="B6" s="13"/>
      <c r="C6" s="13"/>
      <c r="D6" s="13"/>
      <c r="E6" s="13"/>
      <c r="F6" s="13"/>
      <c r="G6" s="3"/>
      <c r="H6" s="3"/>
      <c r="I6" s="3"/>
    </row>
    <row r="7" spans="1:11" ht="15">
      <c r="A7" s="147"/>
      <c r="B7" s="445" t="s">
        <v>1140</v>
      </c>
      <c r="C7" s="446"/>
      <c r="D7" s="446"/>
      <c r="E7" s="446"/>
      <c r="F7" s="446"/>
      <c r="G7" s="446"/>
      <c r="H7" s="446"/>
      <c r="I7" s="447"/>
      <c r="J7" s="1"/>
      <c r="K7" s="1"/>
    </row>
    <row r="8" spans="2:11" ht="15">
      <c r="B8" s="448"/>
      <c r="C8" s="449"/>
      <c r="D8" s="449"/>
      <c r="E8" s="449"/>
      <c r="F8" s="449"/>
      <c r="G8" s="449"/>
      <c r="H8" s="449"/>
      <c r="I8" s="450"/>
      <c r="J8" s="1"/>
      <c r="K8" s="1"/>
    </row>
    <row r="9" spans="1:12" ht="16.5" thickBot="1">
      <c r="A9" s="1"/>
      <c r="B9" s="429" t="s">
        <v>99</v>
      </c>
      <c r="C9" s="430"/>
      <c r="D9" s="430"/>
      <c r="E9" s="430"/>
      <c r="F9" s="430"/>
      <c r="G9" s="430"/>
      <c r="H9" s="430"/>
      <c r="I9" s="431"/>
      <c r="J9" s="1"/>
      <c r="K9" s="1"/>
      <c r="L9" s="18"/>
    </row>
    <row r="10" spans="1:11" ht="15.75" thickBot="1">
      <c r="A10" s="4"/>
      <c r="B10" s="4"/>
      <c r="C10" s="4"/>
      <c r="D10" s="4"/>
      <c r="E10" s="4"/>
      <c r="F10" s="4"/>
      <c r="G10" s="4"/>
      <c r="H10" s="4"/>
      <c r="I10" s="4"/>
      <c r="J10" s="1"/>
      <c r="K10" s="1"/>
    </row>
    <row r="11" spans="1:10" ht="18" customHeight="1" thickBot="1" thickTop="1">
      <c r="A11" s="441" t="s">
        <v>0</v>
      </c>
      <c r="B11" s="435" t="s">
        <v>1</v>
      </c>
      <c r="C11" s="432" t="s">
        <v>2</v>
      </c>
      <c r="D11" s="433"/>
      <c r="E11" s="433"/>
      <c r="F11" s="434"/>
      <c r="G11" s="435" t="s">
        <v>6</v>
      </c>
      <c r="H11" s="435" t="s">
        <v>7</v>
      </c>
      <c r="I11" s="435" t="s">
        <v>8</v>
      </c>
      <c r="J11" s="435" t="s">
        <v>9</v>
      </c>
    </row>
    <row r="12" spans="1:10" ht="24" customHeight="1" thickBot="1" thickTop="1">
      <c r="A12" s="442"/>
      <c r="B12" s="436"/>
      <c r="C12" s="306" t="s">
        <v>1052</v>
      </c>
      <c r="D12" s="306" t="s">
        <v>96</v>
      </c>
      <c r="E12" s="306" t="s">
        <v>4</v>
      </c>
      <c r="F12" s="305" t="s">
        <v>5</v>
      </c>
      <c r="G12" s="436"/>
      <c r="H12" s="436"/>
      <c r="I12" s="436"/>
      <c r="J12" s="436"/>
    </row>
    <row r="13" spans="1:10" s="142" customFormat="1" ht="16.5" customHeight="1" thickTop="1">
      <c r="A13" s="137" t="s">
        <v>602</v>
      </c>
      <c r="B13" s="139" t="s">
        <v>10</v>
      </c>
      <c r="C13" s="140">
        <v>498000</v>
      </c>
      <c r="D13" s="141">
        <v>0</v>
      </c>
      <c r="E13" s="141">
        <v>0</v>
      </c>
      <c r="F13" s="140">
        <f>C13+D13+E13</f>
        <v>498000</v>
      </c>
      <c r="G13" s="140">
        <v>498000</v>
      </c>
      <c r="H13" s="141">
        <v>368799.8</v>
      </c>
      <c r="I13" s="141">
        <f>G13-H13</f>
        <v>129200.20000000001</v>
      </c>
      <c r="J13" s="141">
        <f>F13-G13</f>
        <v>0</v>
      </c>
    </row>
    <row r="14" spans="1:10" s="142" customFormat="1" ht="16.5" customHeight="1">
      <c r="A14" s="137" t="s">
        <v>603</v>
      </c>
      <c r="B14" s="139" t="s">
        <v>11</v>
      </c>
      <c r="C14" s="140">
        <v>10000</v>
      </c>
      <c r="D14" s="141">
        <v>0</v>
      </c>
      <c r="E14" s="141">
        <v>0</v>
      </c>
      <c r="F14" s="140">
        <f aca="true" t="shared" si="0" ref="F14:F30">C14+D14+E14</f>
        <v>10000</v>
      </c>
      <c r="G14" s="140">
        <v>0</v>
      </c>
      <c r="H14" s="141">
        <v>0</v>
      </c>
      <c r="I14" s="141">
        <f>G14-H14</f>
        <v>0</v>
      </c>
      <c r="J14" s="141">
        <f aca="true" t="shared" si="1" ref="J14:J31">F14-G14</f>
        <v>10000</v>
      </c>
    </row>
    <row r="15" spans="1:10" s="142" customFormat="1" ht="16.5" customHeight="1">
      <c r="A15" s="137" t="s">
        <v>604</v>
      </c>
      <c r="B15" s="139" t="s">
        <v>12</v>
      </c>
      <c r="C15" s="140">
        <v>40000</v>
      </c>
      <c r="D15" s="141">
        <v>0</v>
      </c>
      <c r="E15" s="141">
        <v>0</v>
      </c>
      <c r="F15" s="140">
        <f t="shared" si="0"/>
        <v>40000</v>
      </c>
      <c r="G15" s="140">
        <v>0</v>
      </c>
      <c r="H15" s="141">
        <v>0</v>
      </c>
      <c r="I15" s="141">
        <f aca="true" t="shared" si="2" ref="I15:I31">G15-H15</f>
        <v>0</v>
      </c>
      <c r="J15" s="141">
        <f t="shared" si="1"/>
        <v>40000</v>
      </c>
    </row>
    <row r="16" spans="1:10" s="142" customFormat="1" ht="16.5" customHeight="1">
      <c r="A16" s="137" t="s">
        <v>605</v>
      </c>
      <c r="B16" s="139" t="s">
        <v>13</v>
      </c>
      <c r="C16" s="140">
        <v>30000</v>
      </c>
      <c r="D16" s="141">
        <v>0</v>
      </c>
      <c r="E16" s="141">
        <v>0</v>
      </c>
      <c r="F16" s="140">
        <f t="shared" si="0"/>
        <v>30000</v>
      </c>
      <c r="G16" s="140">
        <v>0</v>
      </c>
      <c r="H16" s="141">
        <v>0</v>
      </c>
      <c r="I16" s="141">
        <f t="shared" si="2"/>
        <v>0</v>
      </c>
      <c r="J16" s="141">
        <f t="shared" si="1"/>
        <v>30000</v>
      </c>
    </row>
    <row r="17" spans="1:10" s="142" customFormat="1" ht="16.5" customHeight="1">
      <c r="A17" s="137" t="s">
        <v>606</v>
      </c>
      <c r="B17" s="139" t="s">
        <v>14</v>
      </c>
      <c r="C17" s="140">
        <v>100000</v>
      </c>
      <c r="D17" s="141">
        <v>0</v>
      </c>
      <c r="E17" s="141">
        <v>0</v>
      </c>
      <c r="F17" s="140">
        <f t="shared" si="0"/>
        <v>100000</v>
      </c>
      <c r="G17" s="140">
        <v>0</v>
      </c>
      <c r="H17" s="141">
        <v>0</v>
      </c>
      <c r="I17" s="141">
        <f t="shared" si="2"/>
        <v>0</v>
      </c>
      <c r="J17" s="141">
        <f t="shared" si="1"/>
        <v>100000</v>
      </c>
    </row>
    <row r="18" spans="1:10" s="142" customFormat="1" ht="16.5" customHeight="1">
      <c r="A18" s="137" t="s">
        <v>607</v>
      </c>
      <c r="B18" s="139" t="s">
        <v>15</v>
      </c>
      <c r="C18" s="140">
        <v>40000</v>
      </c>
      <c r="D18" s="141">
        <v>0</v>
      </c>
      <c r="E18" s="141">
        <v>0</v>
      </c>
      <c r="F18" s="140">
        <f t="shared" si="0"/>
        <v>40000</v>
      </c>
      <c r="G18" s="140">
        <v>34314</v>
      </c>
      <c r="H18" s="141">
        <v>34314</v>
      </c>
      <c r="I18" s="141">
        <f t="shared" si="2"/>
        <v>0</v>
      </c>
      <c r="J18" s="141">
        <f t="shared" si="1"/>
        <v>5686</v>
      </c>
    </row>
    <row r="19" spans="1:10" s="142" customFormat="1" ht="16.5" customHeight="1">
      <c r="A19" s="137" t="s">
        <v>608</v>
      </c>
      <c r="B19" s="139" t="s">
        <v>16</v>
      </c>
      <c r="C19" s="140">
        <v>100000</v>
      </c>
      <c r="D19" s="141">
        <v>221.28</v>
      </c>
      <c r="E19" s="141">
        <v>0</v>
      </c>
      <c r="F19" s="140">
        <f t="shared" si="0"/>
        <v>100221.28</v>
      </c>
      <c r="G19" s="140">
        <v>82668</v>
      </c>
      <c r="H19" s="141">
        <v>82668</v>
      </c>
      <c r="I19" s="141">
        <f>G19-H19</f>
        <v>0</v>
      </c>
      <c r="J19" s="141">
        <f t="shared" si="1"/>
        <v>17553.28</v>
      </c>
    </row>
    <row r="20" spans="1:10" s="142" customFormat="1" ht="16.5" customHeight="1">
      <c r="A20" s="137" t="s">
        <v>609</v>
      </c>
      <c r="B20" s="139" t="s">
        <v>17</v>
      </c>
      <c r="C20" s="140">
        <v>100000</v>
      </c>
      <c r="D20" s="141">
        <v>0</v>
      </c>
      <c r="E20" s="141">
        <v>0</v>
      </c>
      <c r="F20" s="140">
        <f t="shared" si="0"/>
        <v>100000</v>
      </c>
      <c r="G20" s="140">
        <v>0</v>
      </c>
      <c r="H20" s="141">
        <v>0</v>
      </c>
      <c r="I20" s="141">
        <f t="shared" si="2"/>
        <v>0</v>
      </c>
      <c r="J20" s="141">
        <f t="shared" si="1"/>
        <v>100000</v>
      </c>
    </row>
    <row r="21" spans="1:10" s="142" customFormat="1" ht="16.5" customHeight="1">
      <c r="A21" s="137" t="s">
        <v>610</v>
      </c>
      <c r="B21" s="139" t="s">
        <v>18</v>
      </c>
      <c r="C21" s="140">
        <v>200000</v>
      </c>
      <c r="D21" s="141">
        <v>104353.2</v>
      </c>
      <c r="E21" s="141">
        <v>0</v>
      </c>
      <c r="F21" s="140">
        <f t="shared" si="0"/>
        <v>304353.2</v>
      </c>
      <c r="G21" s="140">
        <v>104353.2</v>
      </c>
      <c r="H21" s="141">
        <v>0</v>
      </c>
      <c r="I21" s="141">
        <f>G21-H21</f>
        <v>104353.2</v>
      </c>
      <c r="J21" s="141">
        <f t="shared" si="1"/>
        <v>200000</v>
      </c>
    </row>
    <row r="22" spans="1:10" s="142" customFormat="1" ht="16.5" customHeight="1">
      <c r="A22" s="137" t="s">
        <v>611</v>
      </c>
      <c r="B22" s="139" t="s">
        <v>623</v>
      </c>
      <c r="C22" s="140">
        <v>200000</v>
      </c>
      <c r="D22" s="141">
        <v>0</v>
      </c>
      <c r="E22" s="141">
        <v>0</v>
      </c>
      <c r="F22" s="140">
        <f t="shared" si="0"/>
        <v>200000</v>
      </c>
      <c r="G22" s="140">
        <v>0</v>
      </c>
      <c r="H22" s="141">
        <v>0</v>
      </c>
      <c r="I22" s="141">
        <f t="shared" si="2"/>
        <v>0</v>
      </c>
      <c r="J22" s="141">
        <f t="shared" si="1"/>
        <v>200000</v>
      </c>
    </row>
    <row r="23" spans="1:10" s="142" customFormat="1" ht="16.5" customHeight="1">
      <c r="A23" s="137" t="s">
        <v>612</v>
      </c>
      <c r="B23" s="139" t="s">
        <v>613</v>
      </c>
      <c r="C23" s="140">
        <v>100000</v>
      </c>
      <c r="D23" s="141">
        <v>0</v>
      </c>
      <c r="E23" s="141">
        <v>0</v>
      </c>
      <c r="F23" s="140">
        <f t="shared" si="0"/>
        <v>100000</v>
      </c>
      <c r="G23" s="140">
        <v>0</v>
      </c>
      <c r="H23" s="141">
        <v>0</v>
      </c>
      <c r="I23" s="141">
        <f t="shared" si="2"/>
        <v>0</v>
      </c>
      <c r="J23" s="141">
        <f t="shared" si="1"/>
        <v>100000</v>
      </c>
    </row>
    <row r="24" spans="1:10" s="142" customFormat="1" ht="16.5" customHeight="1">
      <c r="A24" s="137" t="s">
        <v>614</v>
      </c>
      <c r="B24" s="139" t="s">
        <v>19</v>
      </c>
      <c r="C24" s="140">
        <v>5000</v>
      </c>
      <c r="D24" s="141">
        <v>0</v>
      </c>
      <c r="E24" s="141">
        <v>0</v>
      </c>
      <c r="F24" s="140">
        <f t="shared" si="0"/>
        <v>5000</v>
      </c>
      <c r="G24" s="140">
        <v>1200</v>
      </c>
      <c r="H24" s="141">
        <v>1200</v>
      </c>
      <c r="I24" s="141">
        <f t="shared" si="2"/>
        <v>0</v>
      </c>
      <c r="J24" s="141">
        <f t="shared" si="1"/>
        <v>3800</v>
      </c>
    </row>
    <row r="25" spans="1:10" s="142" customFormat="1" ht="16.5" customHeight="1">
      <c r="A25" s="137" t="s">
        <v>615</v>
      </c>
      <c r="B25" s="139" t="s">
        <v>20</v>
      </c>
      <c r="C25" s="140">
        <v>5000</v>
      </c>
      <c r="D25" s="141">
        <v>0</v>
      </c>
      <c r="E25" s="141">
        <v>0</v>
      </c>
      <c r="F25" s="140">
        <f t="shared" si="0"/>
        <v>5000</v>
      </c>
      <c r="G25" s="140">
        <v>0</v>
      </c>
      <c r="H25" s="141">
        <v>0</v>
      </c>
      <c r="I25" s="141">
        <f t="shared" si="2"/>
        <v>0</v>
      </c>
      <c r="J25" s="141">
        <f t="shared" si="1"/>
        <v>5000</v>
      </c>
    </row>
    <row r="26" spans="1:10" s="142" customFormat="1" ht="16.5" customHeight="1">
      <c r="A26" s="137" t="s">
        <v>616</v>
      </c>
      <c r="B26" s="139" t="s">
        <v>617</v>
      </c>
      <c r="C26" s="140">
        <v>200000</v>
      </c>
      <c r="D26" s="141">
        <v>41520.79</v>
      </c>
      <c r="E26" s="141">
        <v>0</v>
      </c>
      <c r="F26" s="140">
        <f t="shared" si="0"/>
        <v>241520.79</v>
      </c>
      <c r="G26" s="140">
        <v>41520.79</v>
      </c>
      <c r="H26" s="141">
        <v>0</v>
      </c>
      <c r="I26" s="141">
        <f t="shared" si="2"/>
        <v>41520.79</v>
      </c>
      <c r="J26" s="141">
        <f t="shared" si="1"/>
        <v>200000</v>
      </c>
    </row>
    <row r="27" spans="1:10" s="142" customFormat="1" ht="15" customHeight="1">
      <c r="A27" s="137" t="s">
        <v>618</v>
      </c>
      <c r="B27" s="139" t="s">
        <v>619</v>
      </c>
      <c r="C27" s="140">
        <v>200000</v>
      </c>
      <c r="D27" s="141">
        <v>0</v>
      </c>
      <c r="E27" s="141">
        <v>0</v>
      </c>
      <c r="F27" s="140">
        <f t="shared" si="0"/>
        <v>200000</v>
      </c>
      <c r="G27" s="140">
        <v>0</v>
      </c>
      <c r="H27" s="141">
        <v>0</v>
      </c>
      <c r="I27" s="141">
        <f t="shared" si="2"/>
        <v>0</v>
      </c>
      <c r="J27" s="141">
        <f t="shared" si="1"/>
        <v>200000</v>
      </c>
    </row>
    <row r="28" spans="1:10" s="142" customFormat="1" ht="15" customHeight="1">
      <c r="A28" s="137" t="s">
        <v>620</v>
      </c>
      <c r="B28" s="139" t="s">
        <v>621</v>
      </c>
      <c r="C28" s="140">
        <v>200000</v>
      </c>
      <c r="D28" s="141">
        <v>0</v>
      </c>
      <c r="E28" s="141">
        <v>0</v>
      </c>
      <c r="F28" s="140">
        <f t="shared" si="0"/>
        <v>200000</v>
      </c>
      <c r="G28" s="140">
        <v>0</v>
      </c>
      <c r="H28" s="141">
        <v>0</v>
      </c>
      <c r="I28" s="141">
        <f t="shared" si="2"/>
        <v>0</v>
      </c>
      <c r="J28" s="141">
        <f t="shared" si="1"/>
        <v>200000</v>
      </c>
    </row>
    <row r="29" spans="1:10" s="142" customFormat="1" ht="15" customHeight="1">
      <c r="A29" s="137" t="s">
        <v>622</v>
      </c>
      <c r="B29" s="139" t="s">
        <v>115</v>
      </c>
      <c r="C29" s="140">
        <v>5000</v>
      </c>
      <c r="D29" s="141">
        <v>0</v>
      </c>
      <c r="E29" s="141">
        <v>0</v>
      </c>
      <c r="F29" s="140">
        <f t="shared" si="0"/>
        <v>5000</v>
      </c>
      <c r="G29" s="140">
        <v>0</v>
      </c>
      <c r="H29" s="141">
        <v>0</v>
      </c>
      <c r="I29" s="141">
        <f t="shared" si="2"/>
        <v>0</v>
      </c>
      <c r="J29" s="141">
        <f t="shared" si="1"/>
        <v>5000</v>
      </c>
    </row>
    <row r="30" spans="1:10" s="142" customFormat="1" ht="15" customHeight="1">
      <c r="A30" s="137" t="s">
        <v>624</v>
      </c>
      <c r="B30" s="139" t="s">
        <v>625</v>
      </c>
      <c r="C30" s="140">
        <v>200000</v>
      </c>
      <c r="D30" s="141">
        <v>0</v>
      </c>
      <c r="E30" s="141">
        <v>0</v>
      </c>
      <c r="F30" s="140">
        <f t="shared" si="0"/>
        <v>200000</v>
      </c>
      <c r="G30" s="140">
        <v>110988.9</v>
      </c>
      <c r="H30" s="141">
        <v>0</v>
      </c>
      <c r="I30" s="141">
        <f t="shared" si="2"/>
        <v>110988.9</v>
      </c>
      <c r="J30" s="141">
        <f t="shared" si="1"/>
        <v>89011.1</v>
      </c>
    </row>
    <row r="31" spans="1:10" s="142" customFormat="1" ht="15" customHeight="1">
      <c r="A31" s="137" t="s">
        <v>626</v>
      </c>
      <c r="B31" s="139" t="s">
        <v>116</v>
      </c>
      <c r="C31" s="140">
        <v>100000</v>
      </c>
      <c r="D31" s="141">
        <v>0</v>
      </c>
      <c r="E31" s="141">
        <v>0</v>
      </c>
      <c r="F31" s="140">
        <f>C31+D31+E31</f>
        <v>100000</v>
      </c>
      <c r="G31" s="140">
        <v>0</v>
      </c>
      <c r="H31" s="141">
        <v>0</v>
      </c>
      <c r="I31" s="141">
        <f t="shared" si="2"/>
        <v>0</v>
      </c>
      <c r="J31" s="141">
        <f t="shared" si="1"/>
        <v>100000</v>
      </c>
    </row>
    <row r="32" spans="1:10" s="142" customFormat="1" ht="18" customHeight="1">
      <c r="A32" s="437" t="s">
        <v>627</v>
      </c>
      <c r="B32" s="438"/>
      <c r="C32" s="144">
        <f aca="true" t="shared" si="3" ref="C32:J32">SUM(C13:C31)</f>
        <v>2333000</v>
      </c>
      <c r="D32" s="144">
        <f t="shared" si="3"/>
        <v>146095.27</v>
      </c>
      <c r="E32" s="144">
        <f t="shared" si="3"/>
        <v>0</v>
      </c>
      <c r="F32" s="144">
        <f t="shared" si="3"/>
        <v>2479095.27</v>
      </c>
      <c r="G32" s="144">
        <f t="shared" si="3"/>
        <v>873044.89</v>
      </c>
      <c r="H32" s="144">
        <f t="shared" si="3"/>
        <v>486981.8</v>
      </c>
      <c r="I32" s="144">
        <f t="shared" si="3"/>
        <v>386063.08999999997</v>
      </c>
      <c r="J32" s="144">
        <f t="shared" si="3"/>
        <v>1606050.3800000001</v>
      </c>
    </row>
    <row r="33" spans="1:10" s="142" customFormat="1" ht="14.25" customHeight="1">
      <c r="A33" s="137" t="s">
        <v>628</v>
      </c>
      <c r="B33" s="146" t="s">
        <v>21</v>
      </c>
      <c r="C33" s="140">
        <v>20690000</v>
      </c>
      <c r="D33" s="141">
        <v>0</v>
      </c>
      <c r="E33" s="141">
        <v>0</v>
      </c>
      <c r="F33" s="140">
        <f>C33+D33+E33</f>
        <v>20690000</v>
      </c>
      <c r="G33" s="140">
        <v>18344150.99</v>
      </c>
      <c r="H33" s="141">
        <v>18344150.99</v>
      </c>
      <c r="I33" s="141">
        <f>G33-H33</f>
        <v>0</v>
      </c>
      <c r="J33" s="141">
        <f>F33-G33</f>
        <v>2345849.0100000016</v>
      </c>
    </row>
    <row r="34" spans="1:10" s="142" customFormat="1" ht="14.25" customHeight="1">
      <c r="A34" s="137" t="s">
        <v>629</v>
      </c>
      <c r="B34" s="143" t="s">
        <v>22</v>
      </c>
      <c r="C34" s="140">
        <v>7210000</v>
      </c>
      <c r="D34" s="141">
        <v>0</v>
      </c>
      <c r="E34" s="141">
        <v>0</v>
      </c>
      <c r="F34" s="140">
        <f>C34+D34+E34</f>
        <v>7210000</v>
      </c>
      <c r="G34" s="140">
        <v>7209979.22</v>
      </c>
      <c r="H34" s="141">
        <v>7209979.22</v>
      </c>
      <c r="I34" s="141">
        <f>G34-H34</f>
        <v>0</v>
      </c>
      <c r="J34" s="141">
        <f>F34-G34</f>
        <v>20.78000000026077</v>
      </c>
    </row>
    <row r="35" spans="1:10" s="142" customFormat="1" ht="14.25" customHeight="1">
      <c r="A35" s="137" t="s">
        <v>630</v>
      </c>
      <c r="B35" s="143" t="s">
        <v>23</v>
      </c>
      <c r="C35" s="140">
        <v>300000</v>
      </c>
      <c r="D35" s="141">
        <v>0</v>
      </c>
      <c r="E35" s="141">
        <v>0</v>
      </c>
      <c r="F35" s="140">
        <f>C35+D35+E35</f>
        <v>300000</v>
      </c>
      <c r="G35" s="140">
        <v>286731.44</v>
      </c>
      <c r="H35" s="141">
        <v>286731.44</v>
      </c>
      <c r="I35" s="141">
        <f>G35-H35</f>
        <v>0</v>
      </c>
      <c r="J35" s="141">
        <f>F35-G35</f>
        <v>13268.559999999998</v>
      </c>
    </row>
    <row r="36" spans="1:10" s="142" customFormat="1" ht="14.25" customHeight="1">
      <c r="A36" s="137" t="s">
        <v>631</v>
      </c>
      <c r="B36" s="143" t="s">
        <v>24</v>
      </c>
      <c r="C36" s="140">
        <v>2000</v>
      </c>
      <c r="D36" s="141">
        <v>0</v>
      </c>
      <c r="E36" s="141">
        <v>0</v>
      </c>
      <c r="F36" s="140">
        <f>C36+D36+E36</f>
        <v>2000</v>
      </c>
      <c r="G36" s="140">
        <v>0</v>
      </c>
      <c r="H36" s="141">
        <v>0</v>
      </c>
      <c r="I36" s="141">
        <f>G36-H36</f>
        <v>0</v>
      </c>
      <c r="J36" s="141">
        <f>F36-G36</f>
        <v>2000</v>
      </c>
    </row>
    <row r="37" spans="1:10" s="142" customFormat="1" ht="14.25" customHeight="1" thickBot="1">
      <c r="A37" s="137" t="s">
        <v>632</v>
      </c>
      <c r="B37" s="143" t="s">
        <v>25</v>
      </c>
      <c r="C37" s="140">
        <v>1205000</v>
      </c>
      <c r="D37" s="141">
        <v>0</v>
      </c>
      <c r="E37" s="141">
        <v>0</v>
      </c>
      <c r="F37" s="140">
        <f>C37+D37+E37</f>
        <v>1205000</v>
      </c>
      <c r="G37" s="140">
        <v>1065389.95</v>
      </c>
      <c r="H37" s="141">
        <v>1065389.95</v>
      </c>
      <c r="I37" s="141">
        <f>G37-H37</f>
        <v>0</v>
      </c>
      <c r="J37" s="141">
        <f>F37-G37</f>
        <v>139610.05000000005</v>
      </c>
    </row>
    <row r="38" spans="1:10" s="1" customFormat="1" ht="18" customHeight="1" thickBot="1" thickTop="1">
      <c r="A38" s="441" t="s">
        <v>0</v>
      </c>
      <c r="B38" s="435" t="s">
        <v>1</v>
      </c>
      <c r="C38" s="432" t="s">
        <v>2</v>
      </c>
      <c r="D38" s="433"/>
      <c r="E38" s="433"/>
      <c r="F38" s="434"/>
      <c r="G38" s="435" t="s">
        <v>6</v>
      </c>
      <c r="H38" s="435" t="s">
        <v>7</v>
      </c>
      <c r="I38" s="435" t="s">
        <v>8</v>
      </c>
      <c r="J38" s="435" t="s">
        <v>9</v>
      </c>
    </row>
    <row r="39" spans="1:10" s="1" customFormat="1" ht="24" customHeight="1" thickBot="1" thickTop="1">
      <c r="A39" s="442"/>
      <c r="B39" s="436"/>
      <c r="C39" s="306" t="s">
        <v>1052</v>
      </c>
      <c r="D39" s="306" t="s">
        <v>96</v>
      </c>
      <c r="E39" s="306" t="s">
        <v>4</v>
      </c>
      <c r="F39" s="305" t="s">
        <v>5</v>
      </c>
      <c r="G39" s="436"/>
      <c r="H39" s="436"/>
      <c r="I39" s="436"/>
      <c r="J39" s="436"/>
    </row>
    <row r="40" spans="1:10" s="142" customFormat="1" ht="20.25" customHeight="1" thickTop="1">
      <c r="A40" s="137" t="s">
        <v>633</v>
      </c>
      <c r="B40" s="143" t="s">
        <v>634</v>
      </c>
      <c r="C40" s="140">
        <v>333000</v>
      </c>
      <c r="D40" s="141">
        <v>0</v>
      </c>
      <c r="E40" s="141">
        <v>0</v>
      </c>
      <c r="F40" s="140">
        <f>C40+D40+E40</f>
        <v>333000</v>
      </c>
      <c r="G40" s="140">
        <v>104200</v>
      </c>
      <c r="H40" s="141">
        <v>104200</v>
      </c>
      <c r="I40" s="141">
        <f>G40-H40</f>
        <v>0</v>
      </c>
      <c r="J40" s="141">
        <f>F40-G40</f>
        <v>228800</v>
      </c>
    </row>
    <row r="41" spans="1:10" s="142" customFormat="1" ht="20.25" customHeight="1">
      <c r="A41" s="137" t="s">
        <v>635</v>
      </c>
      <c r="B41" s="139" t="s">
        <v>636</v>
      </c>
      <c r="C41" s="140">
        <v>30000</v>
      </c>
      <c r="D41" s="141">
        <v>0</v>
      </c>
      <c r="E41" s="141">
        <v>0</v>
      </c>
      <c r="F41" s="140">
        <f>C41+D41+E41</f>
        <v>30000</v>
      </c>
      <c r="G41" s="140">
        <v>0</v>
      </c>
      <c r="H41" s="141">
        <v>0</v>
      </c>
      <c r="I41" s="141">
        <f>G41-H41</f>
        <v>0</v>
      </c>
      <c r="J41" s="141">
        <f aca="true" t="shared" si="4" ref="J41:J50">F41-G41</f>
        <v>30000</v>
      </c>
    </row>
    <row r="42" spans="1:10" s="142" customFormat="1" ht="20.25" customHeight="1">
      <c r="A42" s="137" t="s">
        <v>637</v>
      </c>
      <c r="B42" s="139" t="s">
        <v>26</v>
      </c>
      <c r="C42" s="140">
        <v>2710000</v>
      </c>
      <c r="D42" s="141">
        <v>0</v>
      </c>
      <c r="E42" s="141">
        <v>0</v>
      </c>
      <c r="F42" s="140">
        <f aca="true" t="shared" si="5" ref="F42:F64">C42+D42+E42</f>
        <v>2710000</v>
      </c>
      <c r="G42" s="140">
        <v>2378541.4</v>
      </c>
      <c r="H42" s="141">
        <v>2378541.4</v>
      </c>
      <c r="I42" s="141">
        <f>G42-H42</f>
        <v>0</v>
      </c>
      <c r="J42" s="141">
        <f>F42-G42</f>
        <v>331458.6000000001</v>
      </c>
    </row>
    <row r="43" spans="1:10" s="142" customFormat="1" ht="20.25" customHeight="1">
      <c r="A43" s="137" t="s">
        <v>1065</v>
      </c>
      <c r="B43" s="139" t="s">
        <v>1066</v>
      </c>
      <c r="C43" s="140">
        <v>30000</v>
      </c>
      <c r="D43" s="141">
        <v>0</v>
      </c>
      <c r="E43" s="141">
        <v>0</v>
      </c>
      <c r="F43" s="140">
        <f t="shared" si="5"/>
        <v>30000</v>
      </c>
      <c r="G43" s="140">
        <v>0</v>
      </c>
      <c r="H43" s="141">
        <v>0</v>
      </c>
      <c r="I43" s="141">
        <f>G43-H43</f>
        <v>0</v>
      </c>
      <c r="J43" s="141">
        <f>F43-G43</f>
        <v>30000</v>
      </c>
    </row>
    <row r="44" spans="1:10" s="142" customFormat="1" ht="20.25" customHeight="1">
      <c r="A44" s="137" t="s">
        <v>638</v>
      </c>
      <c r="B44" s="143" t="s">
        <v>27</v>
      </c>
      <c r="C44" s="140">
        <v>505000</v>
      </c>
      <c r="D44" s="141">
        <v>0</v>
      </c>
      <c r="E44" s="141">
        <v>0</v>
      </c>
      <c r="F44" s="140">
        <f t="shared" si="5"/>
        <v>505000</v>
      </c>
      <c r="G44" s="140">
        <v>417786.23</v>
      </c>
      <c r="H44" s="141">
        <v>417786.23</v>
      </c>
      <c r="I44" s="141">
        <f aca="true" t="shared" si="6" ref="I44:I64">G44-H44</f>
        <v>0</v>
      </c>
      <c r="J44" s="141">
        <f t="shared" si="4"/>
        <v>87213.77000000002</v>
      </c>
    </row>
    <row r="45" spans="1:10" s="142" customFormat="1" ht="20.25" customHeight="1">
      <c r="A45" s="137" t="s">
        <v>639</v>
      </c>
      <c r="B45" s="143" t="s">
        <v>28</v>
      </c>
      <c r="C45" s="140">
        <v>5000</v>
      </c>
      <c r="D45" s="141">
        <v>0</v>
      </c>
      <c r="E45" s="141">
        <v>0</v>
      </c>
      <c r="F45" s="140">
        <f t="shared" si="5"/>
        <v>5000</v>
      </c>
      <c r="G45" s="140">
        <v>1945.37</v>
      </c>
      <c r="H45" s="141">
        <v>1945.37</v>
      </c>
      <c r="I45" s="141">
        <f t="shared" si="6"/>
        <v>0</v>
      </c>
      <c r="J45" s="141">
        <f t="shared" si="4"/>
        <v>3054.63</v>
      </c>
    </row>
    <row r="46" spans="1:10" s="142" customFormat="1" ht="20.25" customHeight="1">
      <c r="A46" s="137" t="s">
        <v>640</v>
      </c>
      <c r="B46" s="143" t="s">
        <v>29</v>
      </c>
      <c r="C46" s="140">
        <v>200000</v>
      </c>
      <c r="D46" s="141">
        <v>0</v>
      </c>
      <c r="E46" s="141">
        <v>0</v>
      </c>
      <c r="F46" s="140">
        <f t="shared" si="5"/>
        <v>200000</v>
      </c>
      <c r="G46" s="140">
        <v>126684</v>
      </c>
      <c r="H46" s="141">
        <v>126684</v>
      </c>
      <c r="I46" s="141">
        <f t="shared" si="6"/>
        <v>0</v>
      </c>
      <c r="J46" s="141">
        <f t="shared" si="4"/>
        <v>73316</v>
      </c>
    </row>
    <row r="47" spans="1:10" s="142" customFormat="1" ht="20.25" customHeight="1">
      <c r="A47" s="137" t="s">
        <v>641</v>
      </c>
      <c r="B47" s="143" t="s">
        <v>30</v>
      </c>
      <c r="C47" s="140">
        <v>160000</v>
      </c>
      <c r="D47" s="141">
        <v>74708.41</v>
      </c>
      <c r="E47" s="141">
        <v>0</v>
      </c>
      <c r="F47" s="140">
        <f t="shared" si="5"/>
        <v>234708.41</v>
      </c>
      <c r="G47" s="140">
        <v>71802</v>
      </c>
      <c r="H47" s="141">
        <v>71802</v>
      </c>
      <c r="I47" s="141">
        <f t="shared" si="6"/>
        <v>0</v>
      </c>
      <c r="J47" s="141">
        <f t="shared" si="4"/>
        <v>162906.41</v>
      </c>
    </row>
    <row r="48" spans="1:10" s="142" customFormat="1" ht="20.25" customHeight="1">
      <c r="A48" s="137" t="s">
        <v>642</v>
      </c>
      <c r="B48" s="143" t="s">
        <v>643</v>
      </c>
      <c r="C48" s="140">
        <v>70000</v>
      </c>
      <c r="D48" s="141">
        <v>0</v>
      </c>
      <c r="E48" s="141">
        <v>0</v>
      </c>
      <c r="F48" s="140">
        <f t="shared" si="5"/>
        <v>70000</v>
      </c>
      <c r="G48" s="140">
        <v>16600</v>
      </c>
      <c r="H48" s="141">
        <v>16600</v>
      </c>
      <c r="I48" s="141">
        <f t="shared" si="6"/>
        <v>0</v>
      </c>
      <c r="J48" s="141">
        <f t="shared" si="4"/>
        <v>53400</v>
      </c>
    </row>
    <row r="49" spans="1:10" s="142" customFormat="1" ht="20.25" customHeight="1">
      <c r="A49" s="137" t="s">
        <v>644</v>
      </c>
      <c r="B49" s="143" t="s">
        <v>645</v>
      </c>
      <c r="C49" s="140">
        <v>10000</v>
      </c>
      <c r="D49" s="141">
        <v>0</v>
      </c>
      <c r="E49" s="141">
        <v>0</v>
      </c>
      <c r="F49" s="140">
        <f t="shared" si="5"/>
        <v>10000</v>
      </c>
      <c r="G49" s="140">
        <v>0</v>
      </c>
      <c r="H49" s="141">
        <v>0</v>
      </c>
      <c r="I49" s="141">
        <f t="shared" si="6"/>
        <v>0</v>
      </c>
      <c r="J49" s="141">
        <f t="shared" si="4"/>
        <v>10000</v>
      </c>
    </row>
    <row r="50" spans="1:10" s="142" customFormat="1" ht="20.25" customHeight="1">
      <c r="A50" s="137" t="s">
        <v>646</v>
      </c>
      <c r="B50" s="143" t="s">
        <v>647</v>
      </c>
      <c r="C50" s="140">
        <v>5000</v>
      </c>
      <c r="D50" s="141">
        <v>0</v>
      </c>
      <c r="E50" s="141">
        <v>0</v>
      </c>
      <c r="F50" s="140">
        <f t="shared" si="5"/>
        <v>5000</v>
      </c>
      <c r="G50" s="140">
        <v>5000</v>
      </c>
      <c r="H50" s="141">
        <v>5000</v>
      </c>
      <c r="I50" s="141">
        <f t="shared" si="6"/>
        <v>0</v>
      </c>
      <c r="J50" s="141">
        <f t="shared" si="4"/>
        <v>0</v>
      </c>
    </row>
    <row r="51" spans="1:10" s="142" customFormat="1" ht="18" customHeight="1">
      <c r="A51" s="437" t="s">
        <v>648</v>
      </c>
      <c r="B51" s="438"/>
      <c r="C51" s="144">
        <f>SUM(C33:C50)</f>
        <v>33465000</v>
      </c>
      <c r="D51" s="144">
        <f aca="true" t="shared" si="7" ref="D51:J51">SUM(D33:D50)</f>
        <v>74708.41</v>
      </c>
      <c r="E51" s="144">
        <f t="shared" si="7"/>
        <v>0</v>
      </c>
      <c r="F51" s="144">
        <f t="shared" si="7"/>
        <v>33539708.41</v>
      </c>
      <c r="G51" s="144">
        <f t="shared" si="7"/>
        <v>30028810.599999998</v>
      </c>
      <c r="H51" s="144">
        <f t="shared" si="7"/>
        <v>30028810.599999998</v>
      </c>
      <c r="I51" s="144">
        <f t="shared" si="7"/>
        <v>0</v>
      </c>
      <c r="J51" s="144">
        <f t="shared" si="7"/>
        <v>3510897.8100000024</v>
      </c>
    </row>
    <row r="52" spans="1:10" s="142" customFormat="1" ht="17.25" customHeight="1">
      <c r="A52" s="137" t="s">
        <v>649</v>
      </c>
      <c r="B52" s="143" t="s">
        <v>31</v>
      </c>
      <c r="C52" s="140">
        <v>600000</v>
      </c>
      <c r="D52" s="141">
        <v>0</v>
      </c>
      <c r="E52" s="141">
        <v>0</v>
      </c>
      <c r="F52" s="140">
        <f t="shared" si="5"/>
        <v>600000</v>
      </c>
      <c r="G52" s="140">
        <v>597600</v>
      </c>
      <c r="H52" s="141">
        <v>597600</v>
      </c>
      <c r="I52" s="141">
        <f t="shared" si="6"/>
        <v>0</v>
      </c>
      <c r="J52" s="141">
        <f aca="true" t="shared" si="8" ref="J52:J68">F52-G52</f>
        <v>2400</v>
      </c>
    </row>
    <row r="53" spans="1:10" s="142" customFormat="1" ht="17.25" customHeight="1">
      <c r="A53" s="137" t="s">
        <v>650</v>
      </c>
      <c r="B53" s="143" t="s">
        <v>32</v>
      </c>
      <c r="C53" s="140">
        <v>390000</v>
      </c>
      <c r="D53" s="141">
        <v>0</v>
      </c>
      <c r="E53" s="141">
        <v>-50000</v>
      </c>
      <c r="F53" s="140">
        <f t="shared" si="5"/>
        <v>340000</v>
      </c>
      <c r="G53" s="140">
        <v>0</v>
      </c>
      <c r="H53" s="141">
        <v>0</v>
      </c>
      <c r="I53" s="141">
        <f t="shared" si="6"/>
        <v>0</v>
      </c>
      <c r="J53" s="141">
        <f t="shared" si="8"/>
        <v>340000</v>
      </c>
    </row>
    <row r="54" spans="1:10" s="142" customFormat="1" ht="17.25" customHeight="1">
      <c r="A54" s="137" t="s">
        <v>651</v>
      </c>
      <c r="B54" s="143" t="s">
        <v>33</v>
      </c>
      <c r="C54" s="140">
        <v>400000</v>
      </c>
      <c r="D54" s="141">
        <v>0</v>
      </c>
      <c r="E54" s="141">
        <v>0</v>
      </c>
      <c r="F54" s="140">
        <f t="shared" si="5"/>
        <v>400000</v>
      </c>
      <c r="G54" s="140">
        <v>292872</v>
      </c>
      <c r="H54" s="141">
        <v>292872</v>
      </c>
      <c r="I54" s="141">
        <f t="shared" si="6"/>
        <v>0</v>
      </c>
      <c r="J54" s="141">
        <f t="shared" si="8"/>
        <v>107128</v>
      </c>
    </row>
    <row r="55" spans="1:10" s="142" customFormat="1" ht="17.25" customHeight="1">
      <c r="A55" s="137" t="s">
        <v>652</v>
      </c>
      <c r="B55" s="139" t="s">
        <v>653</v>
      </c>
      <c r="C55" s="140">
        <v>200000</v>
      </c>
      <c r="D55" s="141">
        <v>7105.32</v>
      </c>
      <c r="E55" s="141">
        <v>0</v>
      </c>
      <c r="F55" s="140">
        <f t="shared" si="5"/>
        <v>207105.32</v>
      </c>
      <c r="G55" s="140">
        <v>7105.32</v>
      </c>
      <c r="H55" s="141">
        <v>0</v>
      </c>
      <c r="I55" s="141">
        <f t="shared" si="6"/>
        <v>7105.32</v>
      </c>
      <c r="J55" s="141">
        <f t="shared" si="8"/>
        <v>200000</v>
      </c>
    </row>
    <row r="56" spans="1:10" s="142" customFormat="1" ht="17.25" customHeight="1">
      <c r="A56" s="137" t="s">
        <v>654</v>
      </c>
      <c r="B56" s="139" t="s">
        <v>34</v>
      </c>
      <c r="C56" s="140">
        <v>60000</v>
      </c>
      <c r="D56" s="141">
        <v>16628.64</v>
      </c>
      <c r="E56" s="141">
        <v>0</v>
      </c>
      <c r="F56" s="140">
        <f t="shared" si="5"/>
        <v>76628.64</v>
      </c>
      <c r="G56" s="140">
        <v>16464</v>
      </c>
      <c r="H56" s="141">
        <v>16464</v>
      </c>
      <c r="I56" s="141">
        <f t="shared" si="6"/>
        <v>0</v>
      </c>
      <c r="J56" s="141">
        <f t="shared" si="8"/>
        <v>60164.64</v>
      </c>
    </row>
    <row r="57" spans="1:10" s="142" customFormat="1" ht="17.25" customHeight="1">
      <c r="A57" s="137" t="s">
        <v>655</v>
      </c>
      <c r="B57" s="139" t="s">
        <v>656</v>
      </c>
      <c r="C57" s="140">
        <v>30000</v>
      </c>
      <c r="D57" s="141">
        <v>7272</v>
      </c>
      <c r="E57" s="141">
        <v>0</v>
      </c>
      <c r="F57" s="140">
        <f t="shared" si="5"/>
        <v>37272</v>
      </c>
      <c r="G57" s="140">
        <v>7200</v>
      </c>
      <c r="H57" s="141">
        <v>7200</v>
      </c>
      <c r="I57" s="141">
        <f t="shared" si="6"/>
        <v>0</v>
      </c>
      <c r="J57" s="141">
        <f t="shared" si="8"/>
        <v>30072</v>
      </c>
    </row>
    <row r="58" spans="1:10" s="142" customFormat="1" ht="17.25" customHeight="1">
      <c r="A58" s="137" t="s">
        <v>657</v>
      </c>
      <c r="B58" s="139" t="s">
        <v>35</v>
      </c>
      <c r="C58" s="140">
        <v>30000</v>
      </c>
      <c r="D58" s="141">
        <v>0</v>
      </c>
      <c r="E58" s="141">
        <v>0</v>
      </c>
      <c r="F58" s="140">
        <f t="shared" si="5"/>
        <v>30000</v>
      </c>
      <c r="G58" s="140">
        <v>0</v>
      </c>
      <c r="H58" s="141">
        <v>0</v>
      </c>
      <c r="I58" s="141">
        <f t="shared" si="6"/>
        <v>0</v>
      </c>
      <c r="J58" s="141">
        <f t="shared" si="8"/>
        <v>30000</v>
      </c>
    </row>
    <row r="59" spans="1:10" s="142" customFormat="1" ht="17.25" customHeight="1">
      <c r="A59" s="137" t="s">
        <v>658</v>
      </c>
      <c r="B59" s="139" t="s">
        <v>36</v>
      </c>
      <c r="C59" s="140">
        <v>100000</v>
      </c>
      <c r="D59" s="141">
        <v>0</v>
      </c>
      <c r="E59" s="141">
        <v>0</v>
      </c>
      <c r="F59" s="140">
        <f t="shared" si="5"/>
        <v>100000</v>
      </c>
      <c r="G59" s="140">
        <v>0</v>
      </c>
      <c r="H59" s="141">
        <v>0</v>
      </c>
      <c r="I59" s="141">
        <f t="shared" si="6"/>
        <v>0</v>
      </c>
      <c r="J59" s="141">
        <f t="shared" si="8"/>
        <v>100000</v>
      </c>
    </row>
    <row r="60" spans="1:10" s="142" customFormat="1" ht="17.25" customHeight="1">
      <c r="A60" s="137" t="s">
        <v>659</v>
      </c>
      <c r="B60" s="139" t="s">
        <v>37</v>
      </c>
      <c r="C60" s="140">
        <v>200000</v>
      </c>
      <c r="D60" s="141">
        <v>281235.21</v>
      </c>
      <c r="E60" s="141">
        <v>0</v>
      </c>
      <c r="F60" s="140">
        <f t="shared" si="5"/>
        <v>481235.21</v>
      </c>
      <c r="G60" s="140">
        <v>278613.84</v>
      </c>
      <c r="H60" s="141">
        <v>262137.84</v>
      </c>
      <c r="I60" s="141">
        <f t="shared" si="6"/>
        <v>16476.00000000003</v>
      </c>
      <c r="J60" s="141">
        <f t="shared" si="8"/>
        <v>202621.37</v>
      </c>
    </row>
    <row r="61" spans="1:10" s="142" customFormat="1" ht="17.25" customHeight="1">
      <c r="A61" s="137" t="s">
        <v>660</v>
      </c>
      <c r="B61" s="139" t="s">
        <v>38</v>
      </c>
      <c r="C61" s="140">
        <v>150000</v>
      </c>
      <c r="D61" s="141">
        <v>106631.76</v>
      </c>
      <c r="E61" s="141">
        <v>0</v>
      </c>
      <c r="F61" s="140">
        <f t="shared" si="5"/>
        <v>256631.76</v>
      </c>
      <c r="G61" s="140">
        <v>105576</v>
      </c>
      <c r="H61" s="141">
        <v>105576</v>
      </c>
      <c r="I61" s="141">
        <f t="shared" si="6"/>
        <v>0</v>
      </c>
      <c r="J61" s="141">
        <f t="shared" si="8"/>
        <v>151055.76</v>
      </c>
    </row>
    <row r="62" spans="1:10" s="142" customFormat="1" ht="17.25" customHeight="1">
      <c r="A62" s="137" t="s">
        <v>661</v>
      </c>
      <c r="B62" s="139" t="s">
        <v>662</v>
      </c>
      <c r="C62" s="140">
        <v>3500000</v>
      </c>
      <c r="D62" s="141">
        <v>0</v>
      </c>
      <c r="E62" s="141">
        <v>0</v>
      </c>
      <c r="F62" s="140">
        <f t="shared" si="5"/>
        <v>3500000</v>
      </c>
      <c r="G62" s="140">
        <v>3500000</v>
      </c>
      <c r="H62" s="141">
        <v>3500000</v>
      </c>
      <c r="I62" s="141">
        <f t="shared" si="6"/>
        <v>0</v>
      </c>
      <c r="J62" s="141">
        <f t="shared" si="8"/>
        <v>0</v>
      </c>
    </row>
    <row r="63" spans="1:10" s="142" customFormat="1" ht="17.25" customHeight="1">
      <c r="A63" s="137" t="s">
        <v>663</v>
      </c>
      <c r="B63" s="139" t="s">
        <v>39</v>
      </c>
      <c r="C63" s="140">
        <v>1000000</v>
      </c>
      <c r="D63" s="141">
        <v>1115.8</v>
      </c>
      <c r="E63" s="141">
        <v>0</v>
      </c>
      <c r="F63" s="140">
        <f t="shared" si="5"/>
        <v>1001115.8</v>
      </c>
      <c r="G63" s="140">
        <v>418692</v>
      </c>
      <c r="H63" s="141">
        <v>418692</v>
      </c>
      <c r="I63" s="141">
        <f t="shared" si="6"/>
        <v>0</v>
      </c>
      <c r="J63" s="141">
        <f t="shared" si="8"/>
        <v>582423.8</v>
      </c>
    </row>
    <row r="64" spans="1:10" s="142" customFormat="1" ht="17.25" customHeight="1">
      <c r="A64" s="137" t="s">
        <v>664</v>
      </c>
      <c r="B64" s="139" t="s">
        <v>40</v>
      </c>
      <c r="C64" s="140">
        <v>800000</v>
      </c>
      <c r="D64" s="141">
        <v>0</v>
      </c>
      <c r="E64" s="141">
        <v>0</v>
      </c>
      <c r="F64" s="140">
        <f t="shared" si="5"/>
        <v>800000</v>
      </c>
      <c r="G64" s="140">
        <v>800000</v>
      </c>
      <c r="H64" s="141">
        <v>800000</v>
      </c>
      <c r="I64" s="141">
        <f t="shared" si="6"/>
        <v>0</v>
      </c>
      <c r="J64" s="141">
        <f t="shared" si="8"/>
        <v>0</v>
      </c>
    </row>
    <row r="65" spans="1:10" s="142" customFormat="1" ht="17.25" customHeight="1">
      <c r="A65" s="137" t="s">
        <v>665</v>
      </c>
      <c r="B65" s="139" t="s">
        <v>41</v>
      </c>
      <c r="C65" s="140">
        <v>350000</v>
      </c>
      <c r="D65" s="141">
        <v>3064.06</v>
      </c>
      <c r="E65" s="141">
        <v>0</v>
      </c>
      <c r="F65" s="140">
        <f>C65+D65+E65</f>
        <v>353064.06</v>
      </c>
      <c r="G65" s="140">
        <v>322269.85</v>
      </c>
      <c r="H65" s="141">
        <v>322269.85</v>
      </c>
      <c r="I65" s="141">
        <f>G65-H65</f>
        <v>0</v>
      </c>
      <c r="J65" s="141">
        <f t="shared" si="8"/>
        <v>30794.21000000002</v>
      </c>
    </row>
    <row r="66" spans="1:10" s="142" customFormat="1" ht="17.25" customHeight="1">
      <c r="A66" s="137" t="s">
        <v>666</v>
      </c>
      <c r="B66" s="139" t="s">
        <v>667</v>
      </c>
      <c r="C66" s="140">
        <v>40000</v>
      </c>
      <c r="D66" s="141">
        <v>14238</v>
      </c>
      <c r="E66" s="141">
        <v>0</v>
      </c>
      <c r="F66" s="140">
        <f>C66+D66+E66</f>
        <v>54238</v>
      </c>
      <c r="G66" s="140">
        <v>51210</v>
      </c>
      <c r="H66" s="141">
        <v>36972</v>
      </c>
      <c r="I66" s="141">
        <f>G66-H66</f>
        <v>14238</v>
      </c>
      <c r="J66" s="141">
        <f t="shared" si="8"/>
        <v>3028</v>
      </c>
    </row>
    <row r="67" spans="1:10" s="142" customFormat="1" ht="17.25" customHeight="1">
      <c r="A67" s="137" t="s">
        <v>668</v>
      </c>
      <c r="B67" s="139" t="s">
        <v>43</v>
      </c>
      <c r="C67" s="140">
        <v>400000</v>
      </c>
      <c r="D67" s="141">
        <v>0</v>
      </c>
      <c r="E67" s="141">
        <v>0</v>
      </c>
      <c r="F67" s="140">
        <f>C67+D67+E67</f>
        <v>400000</v>
      </c>
      <c r="G67" s="140">
        <v>308160</v>
      </c>
      <c r="H67" s="141">
        <v>308160</v>
      </c>
      <c r="I67" s="141">
        <f>G67-H67</f>
        <v>0</v>
      </c>
      <c r="J67" s="141">
        <f t="shared" si="8"/>
        <v>91840</v>
      </c>
    </row>
    <row r="68" spans="1:10" s="142" customFormat="1" ht="17.25" customHeight="1" thickBot="1">
      <c r="A68" s="137" t="s">
        <v>669</v>
      </c>
      <c r="B68" s="139" t="s">
        <v>44</v>
      </c>
      <c r="C68" s="140">
        <v>100000</v>
      </c>
      <c r="D68" s="141">
        <v>0</v>
      </c>
      <c r="E68" s="141">
        <v>0</v>
      </c>
      <c r="F68" s="140">
        <f>C68+D68+E68</f>
        <v>100000</v>
      </c>
      <c r="G68" s="140">
        <v>0</v>
      </c>
      <c r="H68" s="141">
        <v>0</v>
      </c>
      <c r="I68" s="141">
        <f>G68-H68</f>
        <v>0</v>
      </c>
      <c r="J68" s="141">
        <f t="shared" si="8"/>
        <v>100000</v>
      </c>
    </row>
    <row r="69" spans="1:10" s="1" customFormat="1" ht="18" customHeight="1" thickBot="1" thickTop="1">
      <c r="A69" s="441" t="s">
        <v>0</v>
      </c>
      <c r="B69" s="435" t="s">
        <v>1</v>
      </c>
      <c r="C69" s="432" t="s">
        <v>2</v>
      </c>
      <c r="D69" s="433"/>
      <c r="E69" s="433"/>
      <c r="F69" s="434"/>
      <c r="G69" s="435" t="s">
        <v>6</v>
      </c>
      <c r="H69" s="435" t="s">
        <v>7</v>
      </c>
      <c r="I69" s="435" t="s">
        <v>8</v>
      </c>
      <c r="J69" s="435" t="s">
        <v>9</v>
      </c>
    </row>
    <row r="70" spans="1:10" s="1" customFormat="1" ht="24" customHeight="1" thickBot="1" thickTop="1">
      <c r="A70" s="442"/>
      <c r="B70" s="436"/>
      <c r="C70" s="306" t="s">
        <v>1052</v>
      </c>
      <c r="D70" s="306" t="s">
        <v>96</v>
      </c>
      <c r="E70" s="306" t="s">
        <v>4</v>
      </c>
      <c r="F70" s="305" t="s">
        <v>5</v>
      </c>
      <c r="G70" s="436"/>
      <c r="H70" s="436"/>
      <c r="I70" s="436"/>
      <c r="J70" s="436"/>
    </row>
    <row r="71" spans="1:10" s="142" customFormat="1" ht="20.25" customHeight="1" thickTop="1">
      <c r="A71" s="137" t="s">
        <v>670</v>
      </c>
      <c r="B71" s="143" t="s">
        <v>671</v>
      </c>
      <c r="C71" s="140">
        <v>50000</v>
      </c>
      <c r="D71" s="141">
        <v>0</v>
      </c>
      <c r="E71" s="141">
        <v>0</v>
      </c>
      <c r="F71" s="140">
        <f aca="true" t="shared" si="9" ref="F71:F104">C71+D71+E71</f>
        <v>50000</v>
      </c>
      <c r="G71" s="140">
        <v>0</v>
      </c>
      <c r="H71" s="141">
        <v>0</v>
      </c>
      <c r="I71" s="141">
        <f>G71-H71</f>
        <v>0</v>
      </c>
      <c r="J71" s="141">
        <f aca="true" t="shared" si="10" ref="J71:J105">F71-G71</f>
        <v>50000</v>
      </c>
    </row>
    <row r="72" spans="1:10" s="142" customFormat="1" ht="20.25" customHeight="1">
      <c r="A72" s="137" t="s">
        <v>672</v>
      </c>
      <c r="B72" s="143" t="s">
        <v>117</v>
      </c>
      <c r="C72" s="140">
        <v>100000</v>
      </c>
      <c r="D72" s="141">
        <v>0</v>
      </c>
      <c r="E72" s="141">
        <v>0</v>
      </c>
      <c r="F72" s="140">
        <f t="shared" si="9"/>
        <v>100000</v>
      </c>
      <c r="G72" s="140">
        <v>0</v>
      </c>
      <c r="H72" s="141">
        <v>0</v>
      </c>
      <c r="I72" s="141">
        <f aca="true" t="shared" si="11" ref="I72:I104">G72-H72</f>
        <v>0</v>
      </c>
      <c r="J72" s="141">
        <f t="shared" si="10"/>
        <v>100000</v>
      </c>
    </row>
    <row r="73" spans="1:10" s="142" customFormat="1" ht="20.25" customHeight="1">
      <c r="A73" s="137" t="s">
        <v>673</v>
      </c>
      <c r="B73" s="143" t="s">
        <v>674</v>
      </c>
      <c r="C73" s="140">
        <v>20000</v>
      </c>
      <c r="D73" s="141">
        <v>0</v>
      </c>
      <c r="E73" s="141">
        <v>0</v>
      </c>
      <c r="F73" s="140">
        <f t="shared" si="9"/>
        <v>20000</v>
      </c>
      <c r="G73" s="140">
        <v>0</v>
      </c>
      <c r="H73" s="141">
        <v>0</v>
      </c>
      <c r="I73" s="141">
        <f t="shared" si="11"/>
        <v>0</v>
      </c>
      <c r="J73" s="141">
        <f t="shared" si="10"/>
        <v>20000</v>
      </c>
    </row>
    <row r="74" spans="1:10" s="142" customFormat="1" ht="20.25" customHeight="1">
      <c r="A74" s="137" t="s">
        <v>675</v>
      </c>
      <c r="B74" s="143" t="s">
        <v>45</v>
      </c>
      <c r="C74" s="140">
        <v>200000</v>
      </c>
      <c r="D74" s="141">
        <v>0</v>
      </c>
      <c r="E74" s="141">
        <v>0</v>
      </c>
      <c r="F74" s="140">
        <f t="shared" si="9"/>
        <v>200000</v>
      </c>
      <c r="G74" s="140">
        <v>151679.03</v>
      </c>
      <c r="H74" s="141">
        <v>0</v>
      </c>
      <c r="I74" s="141">
        <f t="shared" si="11"/>
        <v>151679.03</v>
      </c>
      <c r="J74" s="141">
        <f t="shared" si="10"/>
        <v>48320.97</v>
      </c>
    </row>
    <row r="75" spans="1:10" s="142" customFormat="1" ht="20.25" customHeight="1">
      <c r="A75" s="137" t="s">
        <v>676</v>
      </c>
      <c r="B75" s="143" t="s">
        <v>46</v>
      </c>
      <c r="C75" s="140">
        <v>120000</v>
      </c>
      <c r="D75" s="141">
        <v>0</v>
      </c>
      <c r="E75" s="141">
        <v>0</v>
      </c>
      <c r="F75" s="140">
        <f t="shared" si="9"/>
        <v>120000</v>
      </c>
      <c r="G75" s="140">
        <v>0</v>
      </c>
      <c r="H75" s="141">
        <v>0</v>
      </c>
      <c r="I75" s="141">
        <f t="shared" si="11"/>
        <v>0</v>
      </c>
      <c r="J75" s="141">
        <f t="shared" si="10"/>
        <v>120000</v>
      </c>
    </row>
    <row r="76" spans="1:10" s="142" customFormat="1" ht="20.25" customHeight="1">
      <c r="A76" s="137" t="s">
        <v>677</v>
      </c>
      <c r="B76" s="143" t="s">
        <v>47</v>
      </c>
      <c r="C76" s="140">
        <v>30000</v>
      </c>
      <c r="D76" s="141">
        <v>0</v>
      </c>
      <c r="E76" s="140">
        <v>11572</v>
      </c>
      <c r="F76" s="140">
        <f t="shared" si="9"/>
        <v>41572</v>
      </c>
      <c r="G76" s="140">
        <v>41160</v>
      </c>
      <c r="H76" s="141">
        <v>41160</v>
      </c>
      <c r="I76" s="141">
        <f t="shared" si="11"/>
        <v>0</v>
      </c>
      <c r="J76" s="141">
        <f t="shared" si="10"/>
        <v>412</v>
      </c>
    </row>
    <row r="77" spans="1:10" s="142" customFormat="1" ht="20.25" customHeight="1">
      <c r="A77" s="137" t="s">
        <v>678</v>
      </c>
      <c r="B77" s="143" t="s">
        <v>48</v>
      </c>
      <c r="C77" s="140">
        <v>50000</v>
      </c>
      <c r="D77" s="141">
        <v>0</v>
      </c>
      <c r="E77" s="140">
        <v>-11572</v>
      </c>
      <c r="F77" s="140">
        <f t="shared" si="9"/>
        <v>38428</v>
      </c>
      <c r="G77" s="140">
        <v>0</v>
      </c>
      <c r="H77" s="141">
        <v>0</v>
      </c>
      <c r="I77" s="141">
        <f t="shared" si="11"/>
        <v>0</v>
      </c>
      <c r="J77" s="141">
        <f t="shared" si="10"/>
        <v>38428</v>
      </c>
    </row>
    <row r="78" spans="1:10" s="142" customFormat="1" ht="20.25" customHeight="1">
      <c r="A78" s="137" t="s">
        <v>679</v>
      </c>
      <c r="B78" s="143" t="s">
        <v>49</v>
      </c>
      <c r="C78" s="140">
        <v>5000</v>
      </c>
      <c r="D78" s="141">
        <v>0</v>
      </c>
      <c r="E78" s="141">
        <v>0</v>
      </c>
      <c r="F78" s="140">
        <f t="shared" si="9"/>
        <v>5000</v>
      </c>
      <c r="G78" s="140">
        <v>0</v>
      </c>
      <c r="H78" s="141">
        <v>0</v>
      </c>
      <c r="I78" s="141">
        <f t="shared" si="11"/>
        <v>0</v>
      </c>
      <c r="J78" s="141">
        <f t="shared" si="10"/>
        <v>5000</v>
      </c>
    </row>
    <row r="79" spans="1:10" s="142" customFormat="1" ht="20.25" customHeight="1">
      <c r="A79" s="137" t="s">
        <v>680</v>
      </c>
      <c r="B79" s="143" t="s">
        <v>681</v>
      </c>
      <c r="C79" s="140">
        <v>100000</v>
      </c>
      <c r="D79" s="141">
        <v>0</v>
      </c>
      <c r="E79" s="141">
        <v>0</v>
      </c>
      <c r="F79" s="140">
        <f t="shared" si="9"/>
        <v>100000</v>
      </c>
      <c r="G79" s="140">
        <v>99000</v>
      </c>
      <c r="H79" s="141">
        <v>99000</v>
      </c>
      <c r="I79" s="141">
        <f t="shared" si="11"/>
        <v>0</v>
      </c>
      <c r="J79" s="141">
        <f t="shared" si="10"/>
        <v>1000</v>
      </c>
    </row>
    <row r="80" spans="1:10" s="142" customFormat="1" ht="20.25" customHeight="1">
      <c r="A80" s="137" t="s">
        <v>682</v>
      </c>
      <c r="B80" s="143" t="s">
        <v>683</v>
      </c>
      <c r="C80" s="140">
        <v>90000</v>
      </c>
      <c r="D80" s="141">
        <v>84688.5</v>
      </c>
      <c r="E80" s="141">
        <v>0</v>
      </c>
      <c r="F80" s="140">
        <f t="shared" si="9"/>
        <v>174688.5</v>
      </c>
      <c r="G80" s="140">
        <v>152250</v>
      </c>
      <c r="H80" s="141">
        <v>152250</v>
      </c>
      <c r="I80" s="141">
        <f t="shared" si="11"/>
        <v>0</v>
      </c>
      <c r="J80" s="141">
        <f t="shared" si="10"/>
        <v>22438.5</v>
      </c>
    </row>
    <row r="81" spans="1:10" s="142" customFormat="1" ht="20.25" customHeight="1">
      <c r="A81" s="137" t="s">
        <v>1067</v>
      </c>
      <c r="B81" s="143" t="s">
        <v>1068</v>
      </c>
      <c r="C81" s="140">
        <v>80000</v>
      </c>
      <c r="D81" s="141">
        <v>0</v>
      </c>
      <c r="E81" s="141">
        <v>0</v>
      </c>
      <c r="F81" s="140">
        <f t="shared" si="9"/>
        <v>80000</v>
      </c>
      <c r="G81" s="140">
        <v>0</v>
      </c>
      <c r="H81" s="141">
        <v>0</v>
      </c>
      <c r="I81" s="141">
        <f t="shared" si="11"/>
        <v>0</v>
      </c>
      <c r="J81" s="141">
        <f t="shared" si="10"/>
        <v>80000</v>
      </c>
    </row>
    <row r="82" spans="1:10" s="142" customFormat="1" ht="20.25" customHeight="1">
      <c r="A82" s="137" t="s">
        <v>684</v>
      </c>
      <c r="B82" s="143" t="s">
        <v>685</v>
      </c>
      <c r="C82" s="140">
        <v>2000</v>
      </c>
      <c r="D82" s="141">
        <v>0</v>
      </c>
      <c r="E82" s="141">
        <v>0</v>
      </c>
      <c r="F82" s="140">
        <f t="shared" si="9"/>
        <v>2000</v>
      </c>
      <c r="G82" s="140">
        <v>0</v>
      </c>
      <c r="H82" s="141">
        <v>0</v>
      </c>
      <c r="I82" s="141">
        <f t="shared" si="11"/>
        <v>0</v>
      </c>
      <c r="J82" s="141">
        <f t="shared" si="10"/>
        <v>2000</v>
      </c>
    </row>
    <row r="83" spans="1:10" s="142" customFormat="1" ht="20.25" customHeight="1">
      <c r="A83" s="137" t="s">
        <v>1030</v>
      </c>
      <c r="B83" s="143" t="s">
        <v>50</v>
      </c>
      <c r="C83" s="140">
        <v>300000</v>
      </c>
      <c r="D83" s="141">
        <v>113590</v>
      </c>
      <c r="E83" s="141">
        <v>0</v>
      </c>
      <c r="F83" s="140">
        <f t="shared" si="9"/>
        <v>413590</v>
      </c>
      <c r="G83" s="140">
        <v>303590</v>
      </c>
      <c r="H83" s="141">
        <v>260000</v>
      </c>
      <c r="I83" s="141">
        <f t="shared" si="11"/>
        <v>43590</v>
      </c>
      <c r="J83" s="141">
        <f t="shared" si="10"/>
        <v>110000</v>
      </c>
    </row>
    <row r="84" spans="1:10" s="142" customFormat="1" ht="20.25" customHeight="1">
      <c r="A84" s="137" t="s">
        <v>1031</v>
      </c>
      <c r="B84" s="146" t="s">
        <v>686</v>
      </c>
      <c r="C84" s="140">
        <v>40000</v>
      </c>
      <c r="D84" s="141">
        <v>300.2</v>
      </c>
      <c r="E84" s="141">
        <v>0</v>
      </c>
      <c r="F84" s="140">
        <f t="shared" si="9"/>
        <v>40300.2</v>
      </c>
      <c r="G84" s="140">
        <v>29690.2</v>
      </c>
      <c r="H84" s="141">
        <v>29390</v>
      </c>
      <c r="I84" s="141">
        <f t="shared" si="11"/>
        <v>300.2000000000007</v>
      </c>
      <c r="J84" s="141">
        <f t="shared" si="10"/>
        <v>10609.999999999996</v>
      </c>
    </row>
    <row r="85" spans="1:10" s="142" customFormat="1" ht="20.25" customHeight="1">
      <c r="A85" s="137" t="s">
        <v>1046</v>
      </c>
      <c r="B85" s="143" t="s">
        <v>687</v>
      </c>
      <c r="C85" s="140">
        <v>460000</v>
      </c>
      <c r="D85" s="141">
        <v>0</v>
      </c>
      <c r="E85" s="141">
        <v>0</v>
      </c>
      <c r="F85" s="140">
        <f t="shared" si="9"/>
        <v>460000</v>
      </c>
      <c r="G85" s="140">
        <v>460000</v>
      </c>
      <c r="H85" s="141">
        <v>460000</v>
      </c>
      <c r="I85" s="141">
        <f t="shared" si="11"/>
        <v>0</v>
      </c>
      <c r="J85" s="141">
        <f t="shared" si="10"/>
        <v>0</v>
      </c>
    </row>
    <row r="86" spans="1:10" s="142" customFormat="1" ht="20.25" customHeight="1">
      <c r="A86" s="137" t="s">
        <v>1047</v>
      </c>
      <c r="B86" s="143" t="s">
        <v>51</v>
      </c>
      <c r="C86" s="140">
        <v>670000</v>
      </c>
      <c r="D86" s="141">
        <v>0</v>
      </c>
      <c r="E86" s="141">
        <v>0</v>
      </c>
      <c r="F86" s="140">
        <f t="shared" si="9"/>
        <v>670000</v>
      </c>
      <c r="G86" s="140">
        <v>670000</v>
      </c>
      <c r="H86" s="141">
        <v>670000</v>
      </c>
      <c r="I86" s="141">
        <f t="shared" si="11"/>
        <v>0</v>
      </c>
      <c r="J86" s="141">
        <f t="shared" si="10"/>
        <v>0</v>
      </c>
    </row>
    <row r="87" spans="1:10" s="142" customFormat="1" ht="20.25" customHeight="1">
      <c r="A87" s="137" t="s">
        <v>1048</v>
      </c>
      <c r="B87" s="143" t="s">
        <v>52</v>
      </c>
      <c r="C87" s="140">
        <v>520000</v>
      </c>
      <c r="D87" s="141">
        <v>2986.8</v>
      </c>
      <c r="E87" s="141">
        <v>0</v>
      </c>
      <c r="F87" s="140">
        <f t="shared" si="9"/>
        <v>522986.8</v>
      </c>
      <c r="G87" s="140">
        <v>512986.8</v>
      </c>
      <c r="H87" s="141">
        <v>510000</v>
      </c>
      <c r="I87" s="141">
        <f t="shared" si="11"/>
        <v>2986.7999999999884</v>
      </c>
      <c r="J87" s="141">
        <f t="shared" si="10"/>
        <v>10000</v>
      </c>
    </row>
    <row r="88" spans="1:10" s="142" customFormat="1" ht="20.25" customHeight="1">
      <c r="A88" s="137" t="s">
        <v>1049</v>
      </c>
      <c r="B88" s="143" t="s">
        <v>53</v>
      </c>
      <c r="C88" s="140">
        <v>20000</v>
      </c>
      <c r="D88" s="141">
        <v>0</v>
      </c>
      <c r="E88" s="141">
        <v>0</v>
      </c>
      <c r="F88" s="140">
        <f t="shared" si="9"/>
        <v>20000</v>
      </c>
      <c r="G88" s="140">
        <v>0</v>
      </c>
      <c r="H88" s="141">
        <v>0</v>
      </c>
      <c r="I88" s="141">
        <f t="shared" si="11"/>
        <v>0</v>
      </c>
      <c r="J88" s="141">
        <f t="shared" si="10"/>
        <v>20000</v>
      </c>
    </row>
    <row r="89" spans="1:10" s="142" customFormat="1" ht="20.25" customHeight="1">
      <c r="A89" s="137" t="s">
        <v>1050</v>
      </c>
      <c r="B89" s="143" t="s">
        <v>54</v>
      </c>
      <c r="C89" s="140">
        <v>10000</v>
      </c>
      <c r="D89" s="141">
        <v>0</v>
      </c>
      <c r="E89" s="141">
        <v>0</v>
      </c>
      <c r="F89" s="140">
        <f t="shared" si="9"/>
        <v>10000</v>
      </c>
      <c r="G89" s="140">
        <v>9120</v>
      </c>
      <c r="H89" s="141">
        <v>9120</v>
      </c>
      <c r="I89" s="141">
        <f t="shared" si="11"/>
        <v>0</v>
      </c>
      <c r="J89" s="141">
        <f t="shared" si="10"/>
        <v>880</v>
      </c>
    </row>
    <row r="90" spans="1:10" s="142" customFormat="1" ht="20.25" customHeight="1">
      <c r="A90" s="137" t="s">
        <v>1069</v>
      </c>
      <c r="B90" s="143" t="s">
        <v>55</v>
      </c>
      <c r="C90" s="140">
        <v>200000</v>
      </c>
      <c r="D90" s="141">
        <v>51885.6</v>
      </c>
      <c r="E90" s="141">
        <v>0</v>
      </c>
      <c r="F90" s="140">
        <f t="shared" si="9"/>
        <v>251885.6</v>
      </c>
      <c r="G90" s="140">
        <v>111012</v>
      </c>
      <c r="H90" s="141">
        <v>14616</v>
      </c>
      <c r="I90" s="141">
        <f t="shared" si="11"/>
        <v>96396</v>
      </c>
      <c r="J90" s="141">
        <f t="shared" si="10"/>
        <v>140873.6</v>
      </c>
    </row>
    <row r="91" spans="1:10" ht="0.75" customHeight="1">
      <c r="A91" s="9" t="s">
        <v>42</v>
      </c>
      <c r="B91" s="8" t="s">
        <v>56</v>
      </c>
      <c r="C91" s="11">
        <v>0</v>
      </c>
      <c r="D91" s="12">
        <v>0</v>
      </c>
      <c r="E91" s="11">
        <v>0</v>
      </c>
      <c r="F91" s="11">
        <f t="shared" si="9"/>
        <v>0</v>
      </c>
      <c r="G91" s="11">
        <v>0</v>
      </c>
      <c r="H91" s="12">
        <v>0</v>
      </c>
      <c r="I91" s="12">
        <f t="shared" si="11"/>
        <v>0</v>
      </c>
      <c r="J91" s="12">
        <f t="shared" si="10"/>
        <v>0</v>
      </c>
    </row>
    <row r="92" spans="1:10" s="142" customFormat="1" ht="18" customHeight="1">
      <c r="A92" s="437" t="s">
        <v>688</v>
      </c>
      <c r="B92" s="438"/>
      <c r="C92" s="144">
        <f aca="true" t="shared" si="12" ref="C92:J92">SUM(C52:C90)</f>
        <v>11417000</v>
      </c>
      <c r="D92" s="144">
        <f t="shared" si="12"/>
        <v>690741.89</v>
      </c>
      <c r="E92" s="144">
        <f t="shared" si="12"/>
        <v>-50000</v>
      </c>
      <c r="F92" s="144">
        <f t="shared" si="12"/>
        <v>12057741.889999999</v>
      </c>
      <c r="G92" s="144">
        <f t="shared" si="12"/>
        <v>9246251.040000001</v>
      </c>
      <c r="H92" s="144">
        <f t="shared" si="12"/>
        <v>8913479.69</v>
      </c>
      <c r="I92" s="144">
        <f t="shared" si="12"/>
        <v>332771.35000000003</v>
      </c>
      <c r="J92" s="144">
        <f t="shared" si="12"/>
        <v>2811490.8500000006</v>
      </c>
    </row>
    <row r="93" spans="1:10" s="142" customFormat="1" ht="20.25" customHeight="1">
      <c r="A93" s="137" t="s">
        <v>1071</v>
      </c>
      <c r="B93" s="143" t="s">
        <v>690</v>
      </c>
      <c r="C93" s="140">
        <v>49085.21</v>
      </c>
      <c r="D93" s="141">
        <v>0</v>
      </c>
      <c r="E93" s="140">
        <v>0</v>
      </c>
      <c r="F93" s="140">
        <f aca="true" t="shared" si="13" ref="F93:F101">C93+D93+E93</f>
        <v>49085.21</v>
      </c>
      <c r="G93" s="140">
        <f>F93</f>
        <v>49085.21</v>
      </c>
      <c r="H93" s="141">
        <f>G93</f>
        <v>49085.21</v>
      </c>
      <c r="I93" s="141">
        <f aca="true" t="shared" si="14" ref="I93:I101">G93-H93</f>
        <v>0</v>
      </c>
      <c r="J93" s="141">
        <f aca="true" t="shared" si="15" ref="J93:J101">F93-G93</f>
        <v>0</v>
      </c>
    </row>
    <row r="94" spans="1:10" s="142" customFormat="1" ht="20.25" customHeight="1">
      <c r="A94" s="137" t="s">
        <v>1072</v>
      </c>
      <c r="B94" s="143" t="s">
        <v>692</v>
      </c>
      <c r="C94" s="140">
        <v>297885.45</v>
      </c>
      <c r="D94" s="141">
        <v>0</v>
      </c>
      <c r="E94" s="140">
        <v>0</v>
      </c>
      <c r="F94" s="140">
        <f t="shared" si="13"/>
        <v>297885.45</v>
      </c>
      <c r="G94" s="140">
        <f aca="true" t="shared" si="16" ref="G94:H98">F94</f>
        <v>297885.45</v>
      </c>
      <c r="H94" s="141">
        <f t="shared" si="16"/>
        <v>297885.45</v>
      </c>
      <c r="I94" s="141">
        <f t="shared" si="14"/>
        <v>0</v>
      </c>
      <c r="J94" s="141">
        <f t="shared" si="15"/>
        <v>0</v>
      </c>
    </row>
    <row r="95" spans="1:10" s="142" customFormat="1" ht="20.25" customHeight="1">
      <c r="A95" s="137" t="s">
        <v>1073</v>
      </c>
      <c r="B95" s="143" t="s">
        <v>694</v>
      </c>
      <c r="C95" s="140">
        <v>2561175.74</v>
      </c>
      <c r="D95" s="141">
        <v>0</v>
      </c>
      <c r="E95" s="140">
        <v>0</v>
      </c>
      <c r="F95" s="140">
        <f t="shared" si="13"/>
        <v>2561175.74</v>
      </c>
      <c r="G95" s="140">
        <f t="shared" si="16"/>
        <v>2561175.74</v>
      </c>
      <c r="H95" s="141">
        <f t="shared" si="16"/>
        <v>2561175.74</v>
      </c>
      <c r="I95" s="141">
        <f t="shared" si="14"/>
        <v>0</v>
      </c>
      <c r="J95" s="141">
        <f t="shared" si="15"/>
        <v>0</v>
      </c>
    </row>
    <row r="96" spans="1:10" s="142" customFormat="1" ht="20.25" customHeight="1">
      <c r="A96" s="137" t="s">
        <v>1074</v>
      </c>
      <c r="B96" s="143" t="s">
        <v>696</v>
      </c>
      <c r="C96" s="140">
        <v>1402240.14</v>
      </c>
      <c r="D96" s="141">
        <v>0</v>
      </c>
      <c r="E96" s="140">
        <v>0</v>
      </c>
      <c r="F96" s="140">
        <f t="shared" si="13"/>
        <v>1402240.14</v>
      </c>
      <c r="G96" s="140">
        <f t="shared" si="16"/>
        <v>1402240.14</v>
      </c>
      <c r="H96" s="141">
        <f t="shared" si="16"/>
        <v>1402240.14</v>
      </c>
      <c r="I96" s="141">
        <f t="shared" si="14"/>
        <v>0</v>
      </c>
      <c r="J96" s="141">
        <f t="shared" si="15"/>
        <v>0</v>
      </c>
    </row>
    <row r="97" spans="1:10" s="142" customFormat="1" ht="20.25" customHeight="1">
      <c r="A97" s="137" t="s">
        <v>1075</v>
      </c>
      <c r="B97" s="143" t="s">
        <v>698</v>
      </c>
      <c r="C97" s="140">
        <v>1233289.99</v>
      </c>
      <c r="D97" s="141">
        <v>0</v>
      </c>
      <c r="E97" s="140">
        <v>0</v>
      </c>
      <c r="F97" s="140">
        <f t="shared" si="13"/>
        <v>1233289.99</v>
      </c>
      <c r="G97" s="140">
        <f t="shared" si="16"/>
        <v>1233289.99</v>
      </c>
      <c r="H97" s="141">
        <f t="shared" si="16"/>
        <v>1233289.99</v>
      </c>
      <c r="I97" s="141">
        <f t="shared" si="14"/>
        <v>0</v>
      </c>
      <c r="J97" s="141">
        <f t="shared" si="15"/>
        <v>0</v>
      </c>
    </row>
    <row r="98" spans="1:10" s="142" customFormat="1" ht="20.25" customHeight="1" thickBot="1">
      <c r="A98" s="137" t="s">
        <v>1076</v>
      </c>
      <c r="B98" s="143" t="s">
        <v>1070</v>
      </c>
      <c r="C98" s="140">
        <v>567013.7</v>
      </c>
      <c r="D98" s="141">
        <v>0</v>
      </c>
      <c r="E98" s="140">
        <v>0</v>
      </c>
      <c r="F98" s="140">
        <f t="shared" si="13"/>
        <v>567013.7</v>
      </c>
      <c r="G98" s="140">
        <f t="shared" si="16"/>
        <v>567013.7</v>
      </c>
      <c r="H98" s="141">
        <f t="shared" si="16"/>
        <v>567013.7</v>
      </c>
      <c r="I98" s="141">
        <f>G98-H98</f>
        <v>0</v>
      </c>
      <c r="J98" s="141">
        <f>F98-G98</f>
        <v>0</v>
      </c>
    </row>
    <row r="99" spans="1:10" s="1" customFormat="1" ht="18" customHeight="1" thickBot="1" thickTop="1">
      <c r="A99" s="441" t="s">
        <v>0</v>
      </c>
      <c r="B99" s="435" t="s">
        <v>1</v>
      </c>
      <c r="C99" s="432" t="s">
        <v>2</v>
      </c>
      <c r="D99" s="433"/>
      <c r="E99" s="433"/>
      <c r="F99" s="434"/>
      <c r="G99" s="435" t="s">
        <v>6</v>
      </c>
      <c r="H99" s="435" t="s">
        <v>7</v>
      </c>
      <c r="I99" s="435" t="s">
        <v>8</v>
      </c>
      <c r="J99" s="435" t="s">
        <v>9</v>
      </c>
    </row>
    <row r="100" spans="1:10" s="1" customFormat="1" ht="24" customHeight="1" thickBot="1" thickTop="1">
      <c r="A100" s="442"/>
      <c r="B100" s="436"/>
      <c r="C100" s="306" t="s">
        <v>1052</v>
      </c>
      <c r="D100" s="306" t="s">
        <v>96</v>
      </c>
      <c r="E100" s="306" t="s">
        <v>4</v>
      </c>
      <c r="F100" s="305" t="s">
        <v>5</v>
      </c>
      <c r="G100" s="436"/>
      <c r="H100" s="436"/>
      <c r="I100" s="436"/>
      <c r="J100" s="436"/>
    </row>
    <row r="101" spans="1:10" s="142" customFormat="1" ht="20.25" customHeight="1" thickTop="1">
      <c r="A101" s="137" t="s">
        <v>1176</v>
      </c>
      <c r="B101" s="143" t="s">
        <v>700</v>
      </c>
      <c r="C101" s="140">
        <v>15502.03</v>
      </c>
      <c r="D101" s="141">
        <v>0</v>
      </c>
      <c r="E101" s="140">
        <v>0</v>
      </c>
      <c r="F101" s="140">
        <f t="shared" si="13"/>
        <v>15502.03</v>
      </c>
      <c r="G101" s="140">
        <f>F101</f>
        <v>15502.03</v>
      </c>
      <c r="H101" s="141">
        <f>G101</f>
        <v>15502.03</v>
      </c>
      <c r="I101" s="141">
        <f t="shared" si="14"/>
        <v>0</v>
      </c>
      <c r="J101" s="141">
        <f t="shared" si="15"/>
        <v>0</v>
      </c>
    </row>
    <row r="102" spans="1:10" s="142" customFormat="1" ht="18" customHeight="1">
      <c r="A102" s="437" t="s">
        <v>763</v>
      </c>
      <c r="B102" s="438"/>
      <c r="C102" s="144">
        <f aca="true" t="shared" si="17" ref="C102:J102">SUM(C93:C101)</f>
        <v>6126192.260000001</v>
      </c>
      <c r="D102" s="144">
        <f t="shared" si="17"/>
        <v>0</v>
      </c>
      <c r="E102" s="144">
        <f t="shared" si="17"/>
        <v>0</v>
      </c>
      <c r="F102" s="144">
        <f t="shared" si="17"/>
        <v>6126192.260000001</v>
      </c>
      <c r="G102" s="144">
        <f t="shared" si="17"/>
        <v>6126192.260000001</v>
      </c>
      <c r="H102" s="144">
        <f t="shared" si="17"/>
        <v>6126192.260000001</v>
      </c>
      <c r="I102" s="144">
        <f t="shared" si="17"/>
        <v>0</v>
      </c>
      <c r="J102" s="144">
        <f t="shared" si="17"/>
        <v>0</v>
      </c>
    </row>
    <row r="103" spans="1:10" s="142" customFormat="1" ht="18.75" customHeight="1">
      <c r="A103" s="439" t="s">
        <v>83</v>
      </c>
      <c r="B103" s="440"/>
      <c r="C103" s="145">
        <f>C32+C51+C92+C102</f>
        <v>53341192.26</v>
      </c>
      <c r="D103" s="145">
        <f>D102+D92+D51+D32</f>
        <v>911545.5700000001</v>
      </c>
      <c r="E103" s="145">
        <f>E102+E92+E51+E32</f>
        <v>-50000</v>
      </c>
      <c r="F103" s="145">
        <f>C103+D103+E103</f>
        <v>54202737.83</v>
      </c>
      <c r="G103" s="145">
        <f>G102+G92+G51+G32</f>
        <v>46274298.79</v>
      </c>
      <c r="H103" s="145">
        <f>H102+H92+H51+H32</f>
        <v>45555464.349999994</v>
      </c>
      <c r="I103" s="145">
        <f>I102+I92+I51+I32</f>
        <v>718834.44</v>
      </c>
      <c r="J103" s="145">
        <f>J102+J92+J51+J32</f>
        <v>7928439.040000003</v>
      </c>
    </row>
    <row r="104" spans="1:10" s="142" customFormat="1" ht="20.25" customHeight="1">
      <c r="A104" s="137" t="s">
        <v>702</v>
      </c>
      <c r="B104" s="139" t="s">
        <v>57</v>
      </c>
      <c r="C104" s="140">
        <v>850000</v>
      </c>
      <c r="D104" s="141">
        <v>0</v>
      </c>
      <c r="E104" s="140">
        <v>0</v>
      </c>
      <c r="F104" s="140">
        <f t="shared" si="9"/>
        <v>850000</v>
      </c>
      <c r="G104" s="140">
        <v>850000</v>
      </c>
      <c r="H104" s="141">
        <v>850000</v>
      </c>
      <c r="I104" s="141">
        <f t="shared" si="11"/>
        <v>0</v>
      </c>
      <c r="J104" s="141">
        <f t="shared" si="10"/>
        <v>0</v>
      </c>
    </row>
    <row r="105" spans="1:10" s="142" customFormat="1" ht="20.25" customHeight="1">
      <c r="A105" s="137" t="s">
        <v>703</v>
      </c>
      <c r="B105" s="143" t="s">
        <v>704</v>
      </c>
      <c r="C105" s="140">
        <v>1910000</v>
      </c>
      <c r="D105" s="141">
        <v>15000</v>
      </c>
      <c r="E105" s="140">
        <v>0</v>
      </c>
      <c r="F105" s="140">
        <f aca="true" t="shared" si="18" ref="F105:F122">C105+D105+E105</f>
        <v>1925000</v>
      </c>
      <c r="G105" s="140">
        <v>860000</v>
      </c>
      <c r="H105" s="141">
        <v>810000</v>
      </c>
      <c r="I105" s="141">
        <f>G105-H105</f>
        <v>50000</v>
      </c>
      <c r="J105" s="141">
        <f t="shared" si="10"/>
        <v>1065000</v>
      </c>
    </row>
    <row r="106" spans="1:10" s="142" customFormat="1" ht="20.25" customHeight="1">
      <c r="A106" s="137" t="s">
        <v>705</v>
      </c>
      <c r="B106" s="143" t="s">
        <v>766</v>
      </c>
      <c r="C106" s="140">
        <v>0</v>
      </c>
      <c r="D106" s="141">
        <v>20000</v>
      </c>
      <c r="E106" s="140">
        <v>0</v>
      </c>
      <c r="F106" s="140">
        <f t="shared" si="18"/>
        <v>20000</v>
      </c>
      <c r="G106" s="140">
        <v>0</v>
      </c>
      <c r="H106" s="141">
        <v>0</v>
      </c>
      <c r="I106" s="141">
        <f>G106-H106</f>
        <v>0</v>
      </c>
      <c r="J106" s="141">
        <f>F106-G106</f>
        <v>20000</v>
      </c>
    </row>
    <row r="107" spans="1:10" s="142" customFormat="1" ht="20.25" customHeight="1">
      <c r="A107" s="137" t="s">
        <v>1113</v>
      </c>
      <c r="B107" s="143" t="s">
        <v>767</v>
      </c>
      <c r="C107" s="140">
        <v>0</v>
      </c>
      <c r="D107" s="141">
        <v>10847.4</v>
      </c>
      <c r="E107" s="140">
        <v>0</v>
      </c>
      <c r="F107" s="140">
        <f t="shared" si="18"/>
        <v>10847.4</v>
      </c>
      <c r="G107" s="140">
        <v>10847.4</v>
      </c>
      <c r="H107" s="141">
        <v>0</v>
      </c>
      <c r="I107" s="141">
        <f>G107-H107</f>
        <v>10847.4</v>
      </c>
      <c r="J107" s="141">
        <f>F107-G107</f>
        <v>0</v>
      </c>
    </row>
    <row r="108" spans="1:10" s="142" customFormat="1" ht="20.25" customHeight="1">
      <c r="A108" s="137" t="s">
        <v>1077</v>
      </c>
      <c r="B108" s="143" t="s">
        <v>1078</v>
      </c>
      <c r="C108" s="140">
        <v>150000</v>
      </c>
      <c r="D108" s="141">
        <v>0</v>
      </c>
      <c r="E108" s="140">
        <v>0</v>
      </c>
      <c r="F108" s="140">
        <f t="shared" si="18"/>
        <v>150000</v>
      </c>
      <c r="G108" s="140">
        <v>0</v>
      </c>
      <c r="H108" s="141">
        <v>0</v>
      </c>
      <c r="I108" s="141">
        <f>G108-H108</f>
        <v>0</v>
      </c>
      <c r="J108" s="141">
        <f>F108-G108</f>
        <v>150000</v>
      </c>
    </row>
    <row r="109" spans="1:10" s="142" customFormat="1" ht="18" customHeight="1">
      <c r="A109" s="437" t="s">
        <v>627</v>
      </c>
      <c r="B109" s="438"/>
      <c r="C109" s="144">
        <f aca="true" t="shared" si="19" ref="C109:J109">SUM(C104:C108)</f>
        <v>2910000</v>
      </c>
      <c r="D109" s="144">
        <f t="shared" si="19"/>
        <v>45847.4</v>
      </c>
      <c r="E109" s="144">
        <f t="shared" si="19"/>
        <v>0</v>
      </c>
      <c r="F109" s="144">
        <f t="shared" si="19"/>
        <v>2955847.4</v>
      </c>
      <c r="G109" s="144">
        <f t="shared" si="19"/>
        <v>1720847.4</v>
      </c>
      <c r="H109" s="144">
        <f t="shared" si="19"/>
        <v>1660000</v>
      </c>
      <c r="I109" s="144">
        <f t="shared" si="19"/>
        <v>60847.4</v>
      </c>
      <c r="J109" s="144">
        <f t="shared" si="19"/>
        <v>1235000</v>
      </c>
    </row>
    <row r="110" spans="1:10" s="142" customFormat="1" ht="20.25" customHeight="1">
      <c r="A110" s="137" t="s">
        <v>706</v>
      </c>
      <c r="B110" s="143" t="s">
        <v>58</v>
      </c>
      <c r="C110" s="140">
        <v>250000</v>
      </c>
      <c r="D110" s="141">
        <v>67000</v>
      </c>
      <c r="E110" s="140">
        <v>0</v>
      </c>
      <c r="F110" s="140">
        <f t="shared" si="18"/>
        <v>317000</v>
      </c>
      <c r="G110" s="140">
        <v>67000</v>
      </c>
      <c r="H110" s="141">
        <v>67000</v>
      </c>
      <c r="I110" s="141">
        <f aca="true" t="shared" si="20" ref="I110:I119">G110-H110</f>
        <v>0</v>
      </c>
      <c r="J110" s="141">
        <f aca="true" t="shared" si="21" ref="J110:J122">F110-G110</f>
        <v>250000</v>
      </c>
    </row>
    <row r="111" spans="1:10" s="142" customFormat="1" ht="20.25" customHeight="1">
      <c r="A111" s="137" t="s">
        <v>707</v>
      </c>
      <c r="B111" s="143" t="s">
        <v>59</v>
      </c>
      <c r="C111" s="140">
        <v>3000000</v>
      </c>
      <c r="D111" s="141">
        <v>205000</v>
      </c>
      <c r="E111" s="140">
        <v>0</v>
      </c>
      <c r="F111" s="140">
        <f t="shared" si="18"/>
        <v>3205000</v>
      </c>
      <c r="G111" s="140">
        <v>2767209.31</v>
      </c>
      <c r="H111" s="141">
        <v>2767209.31</v>
      </c>
      <c r="I111" s="141">
        <f t="shared" si="20"/>
        <v>0</v>
      </c>
      <c r="J111" s="141">
        <f t="shared" si="21"/>
        <v>437790.68999999994</v>
      </c>
    </row>
    <row r="112" spans="1:10" s="142" customFormat="1" ht="20.25" customHeight="1">
      <c r="A112" s="137" t="s">
        <v>708</v>
      </c>
      <c r="B112" s="143" t="s">
        <v>60</v>
      </c>
      <c r="C112" s="140">
        <v>200000</v>
      </c>
      <c r="D112" s="141">
        <v>942.24</v>
      </c>
      <c r="E112" s="140">
        <v>0</v>
      </c>
      <c r="F112" s="140">
        <f t="shared" si="18"/>
        <v>200942.24</v>
      </c>
      <c r="G112" s="140">
        <v>0</v>
      </c>
      <c r="H112" s="141">
        <v>0</v>
      </c>
      <c r="I112" s="141">
        <f t="shared" si="20"/>
        <v>0</v>
      </c>
      <c r="J112" s="141">
        <f t="shared" si="21"/>
        <v>200942.24</v>
      </c>
    </row>
    <row r="113" spans="1:10" s="142" customFormat="1" ht="18" customHeight="1">
      <c r="A113" s="437" t="s">
        <v>648</v>
      </c>
      <c r="B113" s="438"/>
      <c r="C113" s="144">
        <f>SUM(C110:C112)</f>
        <v>3450000</v>
      </c>
      <c r="D113" s="144">
        <f aca="true" t="shared" si="22" ref="D113:J113">SUM(D110:D112)</f>
        <v>272942.24</v>
      </c>
      <c r="E113" s="144">
        <f t="shared" si="22"/>
        <v>0</v>
      </c>
      <c r="F113" s="144">
        <f t="shared" si="22"/>
        <v>3722942.24</v>
      </c>
      <c r="G113" s="144">
        <f t="shared" si="22"/>
        <v>2834209.31</v>
      </c>
      <c r="H113" s="144">
        <f t="shared" si="22"/>
        <v>2834209.31</v>
      </c>
      <c r="I113" s="144">
        <f t="shared" si="22"/>
        <v>0</v>
      </c>
      <c r="J113" s="144">
        <f t="shared" si="22"/>
        <v>888732.9299999999</v>
      </c>
    </row>
    <row r="114" spans="1:10" s="142" customFormat="1" ht="20.25" customHeight="1">
      <c r="A114" s="137" t="s">
        <v>709</v>
      </c>
      <c r="B114" s="143" t="s">
        <v>765</v>
      </c>
      <c r="C114" s="140">
        <v>30000</v>
      </c>
      <c r="D114" s="141">
        <v>27645.72</v>
      </c>
      <c r="E114" s="140">
        <v>0</v>
      </c>
      <c r="F114" s="140">
        <f t="shared" si="18"/>
        <v>57645.72</v>
      </c>
      <c r="G114" s="140">
        <v>27372</v>
      </c>
      <c r="H114" s="141">
        <v>27372</v>
      </c>
      <c r="I114" s="141">
        <f t="shared" si="20"/>
        <v>0</v>
      </c>
      <c r="J114" s="141">
        <f t="shared" si="21"/>
        <v>30273.72</v>
      </c>
    </row>
    <row r="115" spans="1:10" s="142" customFormat="1" ht="20.25" customHeight="1">
      <c r="A115" s="137" t="s">
        <v>710</v>
      </c>
      <c r="B115" s="143" t="s">
        <v>711</v>
      </c>
      <c r="C115" s="140">
        <v>50000</v>
      </c>
      <c r="D115" s="141">
        <v>0</v>
      </c>
      <c r="E115" s="140">
        <v>-50000</v>
      </c>
      <c r="F115" s="140">
        <f t="shared" si="18"/>
        <v>0</v>
      </c>
      <c r="G115" s="140">
        <v>0</v>
      </c>
      <c r="H115" s="141">
        <v>0</v>
      </c>
      <c r="I115" s="141">
        <f t="shared" si="20"/>
        <v>0</v>
      </c>
      <c r="J115" s="141">
        <f t="shared" si="21"/>
        <v>0</v>
      </c>
    </row>
    <row r="116" spans="1:10" s="142" customFormat="1" ht="20.25" customHeight="1">
      <c r="A116" s="137" t="s">
        <v>712</v>
      </c>
      <c r="B116" s="143" t="s">
        <v>61</v>
      </c>
      <c r="C116" s="140">
        <v>90000</v>
      </c>
      <c r="D116" s="141">
        <v>82900.8</v>
      </c>
      <c r="E116" s="140">
        <v>0</v>
      </c>
      <c r="F116" s="140">
        <f t="shared" si="18"/>
        <v>172900.8</v>
      </c>
      <c r="G116" s="140">
        <v>82080</v>
      </c>
      <c r="H116" s="141">
        <v>82080</v>
      </c>
      <c r="I116" s="141">
        <f t="shared" si="20"/>
        <v>0</v>
      </c>
      <c r="J116" s="141">
        <f t="shared" si="21"/>
        <v>90820.79999999999</v>
      </c>
    </row>
    <row r="117" spans="1:10" s="142" customFormat="1" ht="20.25" customHeight="1">
      <c r="A117" s="137" t="s">
        <v>713</v>
      </c>
      <c r="B117" s="143" t="s">
        <v>62</v>
      </c>
      <c r="C117" s="140">
        <v>100000</v>
      </c>
      <c r="D117" s="141">
        <v>97263</v>
      </c>
      <c r="E117" s="140">
        <v>100000</v>
      </c>
      <c r="F117" s="140">
        <f t="shared" si="18"/>
        <v>297263</v>
      </c>
      <c r="G117" s="140">
        <v>96300</v>
      </c>
      <c r="H117" s="141">
        <v>96300</v>
      </c>
      <c r="I117" s="141">
        <f t="shared" si="20"/>
        <v>0</v>
      </c>
      <c r="J117" s="141">
        <f t="shared" si="21"/>
        <v>200963</v>
      </c>
    </row>
    <row r="118" spans="1:10" s="142" customFormat="1" ht="20.25" customHeight="1">
      <c r="A118" s="137" t="s">
        <v>714</v>
      </c>
      <c r="B118" s="143" t="s">
        <v>63</v>
      </c>
      <c r="C118" s="140">
        <v>150000</v>
      </c>
      <c r="D118" s="141">
        <v>1464.05</v>
      </c>
      <c r="E118" s="140">
        <v>0</v>
      </c>
      <c r="F118" s="140">
        <f t="shared" si="18"/>
        <v>151464.05</v>
      </c>
      <c r="G118" s="140">
        <v>51964.6</v>
      </c>
      <c r="H118" s="141">
        <v>51964.6</v>
      </c>
      <c r="I118" s="141">
        <f t="shared" si="20"/>
        <v>0</v>
      </c>
      <c r="J118" s="141">
        <f t="shared" si="21"/>
        <v>99499.44999999998</v>
      </c>
    </row>
    <row r="119" spans="1:10" s="142" customFormat="1" ht="20.25" customHeight="1">
      <c r="A119" s="137" t="s">
        <v>715</v>
      </c>
      <c r="B119" s="143" t="s">
        <v>716</v>
      </c>
      <c r="C119" s="140">
        <v>15000</v>
      </c>
      <c r="D119" s="141">
        <v>12059.4</v>
      </c>
      <c r="E119" s="140">
        <v>0</v>
      </c>
      <c r="F119" s="140">
        <f t="shared" si="18"/>
        <v>27059.4</v>
      </c>
      <c r="G119" s="140">
        <v>11940</v>
      </c>
      <c r="H119" s="141">
        <v>11940</v>
      </c>
      <c r="I119" s="141">
        <f t="shared" si="20"/>
        <v>0</v>
      </c>
      <c r="J119" s="141">
        <f t="shared" si="21"/>
        <v>15119.400000000001</v>
      </c>
    </row>
    <row r="120" spans="1:10" s="142" customFormat="1" ht="18" customHeight="1">
      <c r="A120" s="437" t="s">
        <v>688</v>
      </c>
      <c r="B120" s="438"/>
      <c r="C120" s="144">
        <f>SUM(C114:C119)</f>
        <v>435000</v>
      </c>
      <c r="D120" s="144">
        <f aca="true" t="shared" si="23" ref="D120:J120">SUM(D114:D119)</f>
        <v>221332.97</v>
      </c>
      <c r="E120" s="144">
        <f t="shared" si="23"/>
        <v>50000</v>
      </c>
      <c r="F120" s="144">
        <f t="shared" si="23"/>
        <v>706332.9700000001</v>
      </c>
      <c r="G120" s="144">
        <f t="shared" si="23"/>
        <v>269656.6</v>
      </c>
      <c r="H120" s="144">
        <f t="shared" si="23"/>
        <v>269656.6</v>
      </c>
      <c r="I120" s="144">
        <f t="shared" si="23"/>
        <v>0</v>
      </c>
      <c r="J120" s="144">
        <f t="shared" si="23"/>
        <v>436676.37</v>
      </c>
    </row>
    <row r="121" spans="1:10" s="142" customFormat="1" ht="20.25" customHeight="1">
      <c r="A121" s="137" t="s">
        <v>717</v>
      </c>
      <c r="B121" s="143" t="s">
        <v>64</v>
      </c>
      <c r="C121" s="140">
        <v>200000</v>
      </c>
      <c r="D121" s="141">
        <v>0</v>
      </c>
      <c r="E121" s="140">
        <v>0</v>
      </c>
      <c r="F121" s="140">
        <f t="shared" si="18"/>
        <v>200000</v>
      </c>
      <c r="G121" s="140">
        <v>0</v>
      </c>
      <c r="H121" s="141">
        <v>0</v>
      </c>
      <c r="I121" s="141">
        <f aca="true" t="shared" si="24" ref="I121:I128">G121-H121</f>
        <v>0</v>
      </c>
      <c r="J121" s="141">
        <f t="shared" si="21"/>
        <v>200000</v>
      </c>
    </row>
    <row r="122" spans="1:10" s="142" customFormat="1" ht="20.25" customHeight="1">
      <c r="A122" s="137" t="s">
        <v>718</v>
      </c>
      <c r="B122" s="143" t="s">
        <v>65</v>
      </c>
      <c r="C122" s="140">
        <v>70000</v>
      </c>
      <c r="D122" s="141">
        <v>0</v>
      </c>
      <c r="E122" s="140">
        <v>0</v>
      </c>
      <c r="F122" s="140">
        <f t="shared" si="18"/>
        <v>70000</v>
      </c>
      <c r="G122" s="140">
        <v>0</v>
      </c>
      <c r="H122" s="141">
        <v>0</v>
      </c>
      <c r="I122" s="141">
        <f t="shared" si="24"/>
        <v>0</v>
      </c>
      <c r="J122" s="141">
        <f t="shared" si="21"/>
        <v>70000</v>
      </c>
    </row>
    <row r="123" spans="1:10" s="142" customFormat="1" ht="18" customHeight="1">
      <c r="A123" s="437" t="s">
        <v>701</v>
      </c>
      <c r="B123" s="438"/>
      <c r="C123" s="144">
        <f>SUM(C121:C122)</f>
        <v>270000</v>
      </c>
      <c r="D123" s="144">
        <f>SUM(D121:D122)</f>
        <v>0</v>
      </c>
      <c r="E123" s="144">
        <f>SUM(E121:E122)</f>
        <v>0</v>
      </c>
      <c r="F123" s="144">
        <f aca="true" t="shared" si="25" ref="F123:F131">C123+D123+E123</f>
        <v>270000</v>
      </c>
      <c r="G123" s="144">
        <f>SUM(G121:G122)</f>
        <v>0</v>
      </c>
      <c r="H123" s="144">
        <f>SUM(H121:H122)</f>
        <v>0</v>
      </c>
      <c r="I123" s="144">
        <f t="shared" si="24"/>
        <v>0</v>
      </c>
      <c r="J123" s="144">
        <f aca="true" t="shared" si="26" ref="J123:J131">F123-G123</f>
        <v>270000</v>
      </c>
    </row>
    <row r="124" spans="1:10" s="142" customFormat="1" ht="20.25" customHeight="1">
      <c r="A124" s="137" t="s">
        <v>719</v>
      </c>
      <c r="B124" s="143" t="s">
        <v>64</v>
      </c>
      <c r="C124" s="140">
        <v>20000</v>
      </c>
      <c r="D124" s="141">
        <v>0</v>
      </c>
      <c r="E124" s="140">
        <v>0</v>
      </c>
      <c r="F124" s="140">
        <f t="shared" si="25"/>
        <v>20000</v>
      </c>
      <c r="G124" s="140">
        <v>0</v>
      </c>
      <c r="H124" s="141">
        <v>0</v>
      </c>
      <c r="I124" s="141">
        <f t="shared" si="24"/>
        <v>0</v>
      </c>
      <c r="J124" s="141">
        <f t="shared" si="26"/>
        <v>20000</v>
      </c>
    </row>
    <row r="125" spans="1:10" s="142" customFormat="1" ht="18" customHeight="1">
      <c r="A125" s="437" t="s">
        <v>720</v>
      </c>
      <c r="B125" s="438"/>
      <c r="C125" s="144">
        <f>SUM(C124)</f>
        <v>20000</v>
      </c>
      <c r="D125" s="144">
        <f>SUM(D124)</f>
        <v>0</v>
      </c>
      <c r="E125" s="144">
        <f>SUM(E124)</f>
        <v>0</v>
      </c>
      <c r="F125" s="144">
        <f t="shared" si="25"/>
        <v>20000</v>
      </c>
      <c r="G125" s="144">
        <f>SUM(G124)</f>
        <v>0</v>
      </c>
      <c r="H125" s="144">
        <f>SUM(H124)</f>
        <v>0</v>
      </c>
      <c r="I125" s="144">
        <f t="shared" si="24"/>
        <v>0</v>
      </c>
      <c r="J125" s="144">
        <f t="shared" si="26"/>
        <v>20000</v>
      </c>
    </row>
    <row r="126" spans="1:10" s="142" customFormat="1" ht="18" customHeight="1">
      <c r="A126" s="137" t="s">
        <v>721</v>
      </c>
      <c r="B126" s="143" t="s">
        <v>722</v>
      </c>
      <c r="C126" s="140">
        <v>30000</v>
      </c>
      <c r="D126" s="141">
        <v>0</v>
      </c>
      <c r="E126" s="140">
        <v>0</v>
      </c>
      <c r="F126" s="140">
        <f t="shared" si="25"/>
        <v>30000</v>
      </c>
      <c r="G126" s="140">
        <v>0</v>
      </c>
      <c r="H126" s="141">
        <v>0</v>
      </c>
      <c r="I126" s="141">
        <f t="shared" si="24"/>
        <v>0</v>
      </c>
      <c r="J126" s="141">
        <f t="shared" si="26"/>
        <v>30000</v>
      </c>
    </row>
    <row r="127" spans="1:10" s="142" customFormat="1" ht="18" customHeight="1">
      <c r="A127" s="137" t="s">
        <v>723</v>
      </c>
      <c r="B127" s="143" t="s">
        <v>118</v>
      </c>
      <c r="C127" s="140">
        <v>200000</v>
      </c>
      <c r="D127" s="141">
        <v>30633.72</v>
      </c>
      <c r="E127" s="140">
        <v>0</v>
      </c>
      <c r="F127" s="140">
        <f t="shared" si="25"/>
        <v>230633.72</v>
      </c>
      <c r="G127" s="140">
        <v>30633.72</v>
      </c>
      <c r="H127" s="141">
        <v>0</v>
      </c>
      <c r="I127" s="141">
        <f t="shared" si="24"/>
        <v>30633.72</v>
      </c>
      <c r="J127" s="141">
        <f t="shared" si="26"/>
        <v>200000</v>
      </c>
    </row>
    <row r="128" spans="1:10" s="142" customFormat="1" ht="18" customHeight="1" thickBot="1">
      <c r="A128" s="137" t="s">
        <v>724</v>
      </c>
      <c r="B128" s="143" t="s">
        <v>66</v>
      </c>
      <c r="C128" s="140">
        <v>100000</v>
      </c>
      <c r="D128" s="141">
        <v>0</v>
      </c>
      <c r="E128" s="140">
        <v>0</v>
      </c>
      <c r="F128" s="140">
        <f t="shared" si="25"/>
        <v>100000</v>
      </c>
      <c r="G128" s="140">
        <v>0</v>
      </c>
      <c r="H128" s="141">
        <v>0</v>
      </c>
      <c r="I128" s="141">
        <f t="shared" si="24"/>
        <v>0</v>
      </c>
      <c r="J128" s="141">
        <f t="shared" si="26"/>
        <v>100000</v>
      </c>
    </row>
    <row r="129" spans="1:10" s="1" customFormat="1" ht="18" customHeight="1" thickBot="1" thickTop="1">
      <c r="A129" s="441" t="s">
        <v>0</v>
      </c>
      <c r="B129" s="435" t="s">
        <v>1</v>
      </c>
      <c r="C129" s="432" t="s">
        <v>2</v>
      </c>
      <c r="D129" s="433"/>
      <c r="E129" s="433"/>
      <c r="F129" s="434"/>
      <c r="G129" s="435" t="s">
        <v>6</v>
      </c>
      <c r="H129" s="435" t="s">
        <v>7</v>
      </c>
      <c r="I129" s="435" t="s">
        <v>8</v>
      </c>
      <c r="J129" s="435" t="s">
        <v>9</v>
      </c>
    </row>
    <row r="130" spans="1:10" s="1" customFormat="1" ht="24" customHeight="1" thickBot="1" thickTop="1">
      <c r="A130" s="442"/>
      <c r="B130" s="436"/>
      <c r="C130" s="306" t="s">
        <v>1052</v>
      </c>
      <c r="D130" s="306" t="s">
        <v>96</v>
      </c>
      <c r="E130" s="306" t="s">
        <v>4</v>
      </c>
      <c r="F130" s="305" t="s">
        <v>5</v>
      </c>
      <c r="G130" s="436"/>
      <c r="H130" s="436"/>
      <c r="I130" s="436"/>
      <c r="J130" s="436"/>
    </row>
    <row r="131" spans="1:10" s="142" customFormat="1" ht="18" customHeight="1" thickTop="1">
      <c r="A131" s="137" t="s">
        <v>1079</v>
      </c>
      <c r="B131" s="143" t="s">
        <v>67</v>
      </c>
      <c r="C131" s="140">
        <v>800000</v>
      </c>
      <c r="D131" s="141">
        <v>9500</v>
      </c>
      <c r="E131" s="140">
        <v>0</v>
      </c>
      <c r="F131" s="140">
        <f t="shared" si="25"/>
        <v>809500</v>
      </c>
      <c r="G131" s="140">
        <v>9500</v>
      </c>
      <c r="H131" s="141">
        <v>0</v>
      </c>
      <c r="I131" s="141">
        <f>G131-H131</f>
        <v>9500</v>
      </c>
      <c r="J131" s="141">
        <f t="shared" si="26"/>
        <v>800000</v>
      </c>
    </row>
    <row r="132" spans="1:10" s="142" customFormat="1" ht="18" customHeight="1">
      <c r="A132" s="437" t="s">
        <v>725</v>
      </c>
      <c r="B132" s="438"/>
      <c r="C132" s="144">
        <f>C131+C128+C127+C126</f>
        <v>1130000</v>
      </c>
      <c r="D132" s="144">
        <f>D131+D128+D127+D126</f>
        <v>40133.72</v>
      </c>
      <c r="E132" s="144">
        <f>E131+E128+E127+E126</f>
        <v>0</v>
      </c>
      <c r="F132" s="144">
        <f>C132+D132+E132</f>
        <v>1170133.72</v>
      </c>
      <c r="G132" s="144">
        <f>SUM(G126:G131)</f>
        <v>40133.72</v>
      </c>
      <c r="H132" s="144">
        <f>SUM(H126:H131)</f>
        <v>0</v>
      </c>
      <c r="I132" s="144">
        <f>SUM(I126:I131)</f>
        <v>40133.72</v>
      </c>
      <c r="J132" s="144">
        <f>SUM(J126:J131)</f>
        <v>1130000</v>
      </c>
    </row>
    <row r="133" spans="1:10" s="142" customFormat="1" ht="20.25" customHeight="1">
      <c r="A133" s="137" t="s">
        <v>727</v>
      </c>
      <c r="B133" s="143" t="s">
        <v>68</v>
      </c>
      <c r="C133" s="140">
        <v>150000</v>
      </c>
      <c r="D133" s="141">
        <v>93360.36</v>
      </c>
      <c r="E133" s="140">
        <v>0</v>
      </c>
      <c r="F133" s="140">
        <f aca="true" t="shared" si="27" ref="F133:F164">C133+D133+E133</f>
        <v>243360.36</v>
      </c>
      <c r="G133" s="140">
        <v>138431.4</v>
      </c>
      <c r="H133" s="141">
        <v>92436</v>
      </c>
      <c r="I133" s="141">
        <f>G133-H133</f>
        <v>45995.399999999994</v>
      </c>
      <c r="J133" s="141">
        <f>F133-G133</f>
        <v>104928.95999999999</v>
      </c>
    </row>
    <row r="134" spans="1:10" s="142" customFormat="1" ht="18" customHeight="1">
      <c r="A134" s="437" t="s">
        <v>726</v>
      </c>
      <c r="B134" s="438"/>
      <c r="C134" s="144">
        <f>SUM(C133)</f>
        <v>150000</v>
      </c>
      <c r="D134" s="144">
        <f>SUM(D133)</f>
        <v>93360.36</v>
      </c>
      <c r="E134" s="144">
        <f aca="true" t="shared" si="28" ref="E134:J134">SUM(E133)</f>
        <v>0</v>
      </c>
      <c r="F134" s="144">
        <f t="shared" si="27"/>
        <v>243360.36</v>
      </c>
      <c r="G134" s="144">
        <f t="shared" si="28"/>
        <v>138431.4</v>
      </c>
      <c r="H134" s="144">
        <f t="shared" si="28"/>
        <v>92436</v>
      </c>
      <c r="I134" s="144">
        <f t="shared" si="28"/>
        <v>45995.399999999994</v>
      </c>
      <c r="J134" s="144">
        <f t="shared" si="28"/>
        <v>104928.95999999999</v>
      </c>
    </row>
    <row r="135" spans="1:10" s="142" customFormat="1" ht="18.75" customHeight="1">
      <c r="A135" s="439" t="s">
        <v>87</v>
      </c>
      <c r="B135" s="440"/>
      <c r="C135" s="145">
        <f aca="true" t="shared" si="29" ref="C135:J135">C109+C113+C120+C123+C125+C132+C134</f>
        <v>8365000</v>
      </c>
      <c r="D135" s="145">
        <f t="shared" si="29"/>
        <v>673616.69</v>
      </c>
      <c r="E135" s="145">
        <f t="shared" si="29"/>
        <v>50000</v>
      </c>
      <c r="F135" s="145">
        <f t="shared" si="29"/>
        <v>9088616.69</v>
      </c>
      <c r="G135" s="145">
        <f t="shared" si="29"/>
        <v>5003278.43</v>
      </c>
      <c r="H135" s="145">
        <f t="shared" si="29"/>
        <v>4856301.91</v>
      </c>
      <c r="I135" s="145">
        <f t="shared" si="29"/>
        <v>146976.52</v>
      </c>
      <c r="J135" s="145">
        <f t="shared" si="29"/>
        <v>4085338.26</v>
      </c>
    </row>
    <row r="136" spans="1:10" s="142" customFormat="1" ht="20.25" customHeight="1">
      <c r="A136" s="137" t="s">
        <v>728</v>
      </c>
      <c r="B136" s="143" t="s">
        <v>69</v>
      </c>
      <c r="C136" s="140">
        <v>100000</v>
      </c>
      <c r="D136" s="141">
        <v>0</v>
      </c>
      <c r="E136" s="140">
        <v>0</v>
      </c>
      <c r="F136" s="140">
        <f t="shared" si="27"/>
        <v>100000</v>
      </c>
      <c r="G136" s="140">
        <v>0</v>
      </c>
      <c r="H136" s="141">
        <v>0</v>
      </c>
      <c r="I136" s="141">
        <f>G136-H136</f>
        <v>0</v>
      </c>
      <c r="J136" s="141">
        <f>F136-G136</f>
        <v>100000</v>
      </c>
    </row>
    <row r="137" spans="1:10" s="142" customFormat="1" ht="20.25" customHeight="1">
      <c r="A137" s="137" t="s">
        <v>729</v>
      </c>
      <c r="B137" s="143" t="s">
        <v>730</v>
      </c>
      <c r="C137" s="140">
        <v>80000</v>
      </c>
      <c r="D137" s="141">
        <v>0</v>
      </c>
      <c r="E137" s="140">
        <v>0</v>
      </c>
      <c r="F137" s="140">
        <f t="shared" si="27"/>
        <v>80000</v>
      </c>
      <c r="G137" s="140">
        <v>0</v>
      </c>
      <c r="H137" s="141">
        <v>0</v>
      </c>
      <c r="I137" s="141">
        <f aca="true" t="shared" si="30" ref="I137:I147">G137-H137</f>
        <v>0</v>
      </c>
      <c r="J137" s="141">
        <f aca="true" t="shared" si="31" ref="J137:J147">F137-G137</f>
        <v>80000</v>
      </c>
    </row>
    <row r="138" spans="1:10" s="142" customFormat="1" ht="20.25" customHeight="1">
      <c r="A138" s="137" t="s">
        <v>731</v>
      </c>
      <c r="B138" s="143" t="s">
        <v>70</v>
      </c>
      <c r="C138" s="140">
        <v>40000</v>
      </c>
      <c r="D138" s="141">
        <v>0</v>
      </c>
      <c r="E138" s="140">
        <v>0</v>
      </c>
      <c r="F138" s="140">
        <f t="shared" si="27"/>
        <v>40000</v>
      </c>
      <c r="G138" s="140">
        <v>0</v>
      </c>
      <c r="H138" s="141">
        <v>0</v>
      </c>
      <c r="I138" s="141">
        <f t="shared" si="30"/>
        <v>0</v>
      </c>
      <c r="J138" s="141">
        <f t="shared" si="31"/>
        <v>40000</v>
      </c>
    </row>
    <row r="139" spans="1:10" s="142" customFormat="1" ht="20.25" customHeight="1">
      <c r="A139" s="137" t="s">
        <v>732</v>
      </c>
      <c r="B139" s="143" t="s">
        <v>71</v>
      </c>
      <c r="C139" s="140">
        <v>100000</v>
      </c>
      <c r="D139" s="141">
        <v>0</v>
      </c>
      <c r="E139" s="140">
        <v>0</v>
      </c>
      <c r="F139" s="140">
        <f t="shared" si="27"/>
        <v>100000</v>
      </c>
      <c r="G139" s="140">
        <v>0</v>
      </c>
      <c r="H139" s="141">
        <v>0</v>
      </c>
      <c r="I139" s="141">
        <f t="shared" si="30"/>
        <v>0</v>
      </c>
      <c r="J139" s="141">
        <f t="shared" si="31"/>
        <v>100000</v>
      </c>
    </row>
    <row r="140" spans="1:10" s="142" customFormat="1" ht="20.25" customHeight="1">
      <c r="A140" s="137" t="s">
        <v>733</v>
      </c>
      <c r="B140" s="143" t="s">
        <v>734</v>
      </c>
      <c r="C140" s="140">
        <v>50000</v>
      </c>
      <c r="D140" s="141">
        <v>61913.8</v>
      </c>
      <c r="E140" s="140">
        <v>0</v>
      </c>
      <c r="F140" s="140">
        <f t="shared" si="27"/>
        <v>111913.8</v>
      </c>
      <c r="G140" s="140">
        <v>61913.8</v>
      </c>
      <c r="H140" s="141">
        <v>0</v>
      </c>
      <c r="I140" s="141">
        <f t="shared" si="30"/>
        <v>61913.8</v>
      </c>
      <c r="J140" s="141">
        <f t="shared" si="31"/>
        <v>50000</v>
      </c>
    </row>
    <row r="141" spans="1:10" s="142" customFormat="1" ht="20.25" customHeight="1">
      <c r="A141" s="137" t="s">
        <v>735</v>
      </c>
      <c r="B141" s="143" t="s">
        <v>736</v>
      </c>
      <c r="C141" s="140">
        <v>50000</v>
      </c>
      <c r="D141" s="141">
        <v>41632.2</v>
      </c>
      <c r="E141" s="140">
        <v>0</v>
      </c>
      <c r="F141" s="140">
        <f t="shared" si="27"/>
        <v>91632.2</v>
      </c>
      <c r="G141" s="140">
        <v>41632.2</v>
      </c>
      <c r="H141" s="141">
        <v>0</v>
      </c>
      <c r="I141" s="141">
        <f t="shared" si="30"/>
        <v>41632.2</v>
      </c>
      <c r="J141" s="141">
        <f t="shared" si="31"/>
        <v>50000</v>
      </c>
    </row>
    <row r="142" spans="1:10" s="142" customFormat="1" ht="20.25" customHeight="1">
      <c r="A142" s="137" t="s">
        <v>737</v>
      </c>
      <c r="B142" s="143" t="s">
        <v>72</v>
      </c>
      <c r="C142" s="140">
        <v>200000</v>
      </c>
      <c r="D142" s="141">
        <v>1696.59</v>
      </c>
      <c r="E142" s="140">
        <v>0</v>
      </c>
      <c r="F142" s="140">
        <f t="shared" si="27"/>
        <v>201696.59</v>
      </c>
      <c r="G142" s="140">
        <v>79041.61</v>
      </c>
      <c r="H142" s="141">
        <v>0</v>
      </c>
      <c r="I142" s="141">
        <f t="shared" si="30"/>
        <v>79041.61</v>
      </c>
      <c r="J142" s="141">
        <f t="shared" si="31"/>
        <v>122654.98</v>
      </c>
    </row>
    <row r="143" spans="1:10" s="142" customFormat="1" ht="20.25" customHeight="1">
      <c r="A143" s="137" t="s">
        <v>738</v>
      </c>
      <c r="B143" s="139" t="s">
        <v>119</v>
      </c>
      <c r="C143" s="140">
        <v>900000</v>
      </c>
      <c r="D143" s="141">
        <v>0</v>
      </c>
      <c r="E143" s="140">
        <v>0</v>
      </c>
      <c r="F143" s="140">
        <f t="shared" si="27"/>
        <v>900000</v>
      </c>
      <c r="G143" s="140">
        <v>719161.82</v>
      </c>
      <c r="H143" s="141">
        <v>719161.82</v>
      </c>
      <c r="I143" s="141">
        <f t="shared" si="30"/>
        <v>0</v>
      </c>
      <c r="J143" s="141">
        <f t="shared" si="31"/>
        <v>180838.18000000005</v>
      </c>
    </row>
    <row r="144" spans="1:10" s="142" customFormat="1" ht="20.25" customHeight="1">
      <c r="A144" s="137" t="s">
        <v>739</v>
      </c>
      <c r="B144" s="143" t="s">
        <v>73</v>
      </c>
      <c r="C144" s="140">
        <v>125000</v>
      </c>
      <c r="D144" s="141">
        <v>0</v>
      </c>
      <c r="E144" s="140">
        <v>0</v>
      </c>
      <c r="F144" s="140">
        <f t="shared" si="27"/>
        <v>125000</v>
      </c>
      <c r="G144" s="140">
        <v>0</v>
      </c>
      <c r="H144" s="141">
        <v>0</v>
      </c>
      <c r="I144" s="141">
        <f t="shared" si="30"/>
        <v>0</v>
      </c>
      <c r="J144" s="141">
        <f t="shared" si="31"/>
        <v>125000</v>
      </c>
    </row>
    <row r="145" spans="1:10" s="142" customFormat="1" ht="20.25" customHeight="1">
      <c r="A145" s="137" t="s">
        <v>740</v>
      </c>
      <c r="B145" s="143" t="s">
        <v>741</v>
      </c>
      <c r="C145" s="140">
        <v>1800000</v>
      </c>
      <c r="D145" s="141">
        <v>268821.53</v>
      </c>
      <c r="E145" s="140">
        <v>0</v>
      </c>
      <c r="F145" s="140">
        <f t="shared" si="27"/>
        <v>2068821.53</v>
      </c>
      <c r="G145" s="140">
        <v>1255626</v>
      </c>
      <c r="H145" s="141">
        <v>765326.67</v>
      </c>
      <c r="I145" s="141">
        <f t="shared" si="30"/>
        <v>490299.32999999996</v>
      </c>
      <c r="J145" s="141">
        <f t="shared" si="31"/>
        <v>813195.53</v>
      </c>
    </row>
    <row r="146" spans="1:10" s="142" customFormat="1" ht="20.25" customHeight="1">
      <c r="A146" s="137" t="s">
        <v>1080</v>
      </c>
      <c r="B146" s="143" t="s">
        <v>74</v>
      </c>
      <c r="C146" s="140">
        <v>200000</v>
      </c>
      <c r="D146" s="141">
        <v>375570.72</v>
      </c>
      <c r="E146" s="140">
        <v>0</v>
      </c>
      <c r="F146" s="140">
        <f t="shared" si="27"/>
        <v>575570.72</v>
      </c>
      <c r="G146" s="140">
        <v>357734.34</v>
      </c>
      <c r="H146" s="141">
        <v>357734.34</v>
      </c>
      <c r="I146" s="141">
        <f t="shared" si="30"/>
        <v>0</v>
      </c>
      <c r="J146" s="141">
        <f t="shared" si="31"/>
        <v>217836.37999999995</v>
      </c>
    </row>
    <row r="147" spans="1:10" s="142" customFormat="1" ht="20.25" customHeight="1">
      <c r="A147" s="137" t="s">
        <v>742</v>
      </c>
      <c r="B147" s="143" t="s">
        <v>75</v>
      </c>
      <c r="C147" s="140">
        <v>125000</v>
      </c>
      <c r="D147" s="141">
        <v>0</v>
      </c>
      <c r="E147" s="140">
        <v>0</v>
      </c>
      <c r="F147" s="140">
        <f t="shared" si="27"/>
        <v>125000</v>
      </c>
      <c r="G147" s="140">
        <v>0</v>
      </c>
      <c r="H147" s="141">
        <v>0</v>
      </c>
      <c r="I147" s="141">
        <f t="shared" si="30"/>
        <v>0</v>
      </c>
      <c r="J147" s="141">
        <f t="shared" si="31"/>
        <v>125000</v>
      </c>
    </row>
    <row r="148" spans="1:10" s="142" customFormat="1" ht="18" customHeight="1">
      <c r="A148" s="437" t="s">
        <v>627</v>
      </c>
      <c r="B148" s="438"/>
      <c r="C148" s="144">
        <f aca="true" t="shared" si="32" ref="C148:J148">SUM(C136:C147)</f>
        <v>3770000</v>
      </c>
      <c r="D148" s="144">
        <f t="shared" si="32"/>
        <v>749634.84</v>
      </c>
      <c r="E148" s="144">
        <f t="shared" si="32"/>
        <v>0</v>
      </c>
      <c r="F148" s="144">
        <f t="shared" si="32"/>
        <v>4519634.84</v>
      </c>
      <c r="G148" s="144">
        <f t="shared" si="32"/>
        <v>2515109.7699999996</v>
      </c>
      <c r="H148" s="144">
        <f t="shared" si="32"/>
        <v>1842222.83</v>
      </c>
      <c r="I148" s="144">
        <f t="shared" si="32"/>
        <v>672886.94</v>
      </c>
      <c r="J148" s="144">
        <f t="shared" si="32"/>
        <v>2004525.0699999998</v>
      </c>
    </row>
    <row r="149" spans="1:10" s="142" customFormat="1" ht="20.25" customHeight="1">
      <c r="A149" s="137" t="s">
        <v>743</v>
      </c>
      <c r="B149" s="139" t="s">
        <v>746</v>
      </c>
      <c r="C149" s="140">
        <v>50000</v>
      </c>
      <c r="D149" s="141">
        <v>0</v>
      </c>
      <c r="E149" s="140">
        <v>0</v>
      </c>
      <c r="F149" s="140">
        <f t="shared" si="27"/>
        <v>50000</v>
      </c>
      <c r="G149" s="140">
        <v>0</v>
      </c>
      <c r="H149" s="141">
        <v>0</v>
      </c>
      <c r="I149" s="141">
        <f>G149-H149</f>
        <v>0</v>
      </c>
      <c r="J149" s="141">
        <f>F149-G149</f>
        <v>50000</v>
      </c>
    </row>
    <row r="150" spans="1:10" s="142" customFormat="1" ht="20.25" customHeight="1">
      <c r="A150" s="137" t="s">
        <v>744</v>
      </c>
      <c r="B150" s="143" t="s">
        <v>76</v>
      </c>
      <c r="C150" s="140">
        <v>1000000</v>
      </c>
      <c r="D150" s="141">
        <v>42525.3</v>
      </c>
      <c r="E150" s="140">
        <v>0</v>
      </c>
      <c r="F150" s="140">
        <f>C150+D150+E150</f>
        <v>1042525.3</v>
      </c>
      <c r="G150" s="140">
        <v>799471.66</v>
      </c>
      <c r="H150" s="141">
        <v>799471.66</v>
      </c>
      <c r="I150" s="141">
        <f>G150-H150</f>
        <v>0</v>
      </c>
      <c r="J150" s="141">
        <f>F150-G150</f>
        <v>243053.64</v>
      </c>
    </row>
    <row r="151" spans="1:10" s="142" customFormat="1" ht="20.25" customHeight="1">
      <c r="A151" s="137" t="s">
        <v>745</v>
      </c>
      <c r="B151" s="143" t="s">
        <v>77</v>
      </c>
      <c r="C151" s="140">
        <v>12540000</v>
      </c>
      <c r="D151" s="141">
        <v>0</v>
      </c>
      <c r="E151" s="140">
        <v>0</v>
      </c>
      <c r="F151" s="140">
        <f>C151+D151+E151</f>
        <v>12540000</v>
      </c>
      <c r="G151" s="140">
        <v>12540000</v>
      </c>
      <c r="H151" s="141">
        <v>12540000</v>
      </c>
      <c r="I151" s="141">
        <f>G151-H151</f>
        <v>0</v>
      </c>
      <c r="J151" s="141">
        <f>F151-G151</f>
        <v>0</v>
      </c>
    </row>
    <row r="152" spans="1:10" s="142" customFormat="1" ht="18" customHeight="1">
      <c r="A152" s="437" t="s">
        <v>648</v>
      </c>
      <c r="B152" s="438"/>
      <c r="C152" s="144">
        <f aca="true" t="shared" si="33" ref="C152:J152">SUM(C149:C151)</f>
        <v>13590000</v>
      </c>
      <c r="D152" s="144">
        <f t="shared" si="33"/>
        <v>42525.3</v>
      </c>
      <c r="E152" s="144">
        <f t="shared" si="33"/>
        <v>0</v>
      </c>
      <c r="F152" s="144">
        <f t="shared" si="33"/>
        <v>13632525.3</v>
      </c>
      <c r="G152" s="144">
        <f t="shared" si="33"/>
        <v>13339471.66</v>
      </c>
      <c r="H152" s="144">
        <f t="shared" si="33"/>
        <v>13339471.66</v>
      </c>
      <c r="I152" s="144">
        <f t="shared" si="33"/>
        <v>0</v>
      </c>
      <c r="J152" s="144">
        <f t="shared" si="33"/>
        <v>293053.64</v>
      </c>
    </row>
    <row r="153" spans="1:10" s="142" customFormat="1" ht="20.25" customHeight="1">
      <c r="A153" s="137" t="s">
        <v>747</v>
      </c>
      <c r="B153" s="143" t="s">
        <v>748</v>
      </c>
      <c r="C153" s="140">
        <v>52000</v>
      </c>
      <c r="D153" s="141">
        <v>0</v>
      </c>
      <c r="E153" s="140">
        <v>0</v>
      </c>
      <c r="F153" s="140">
        <f>C153+D153+E153</f>
        <v>52000</v>
      </c>
      <c r="G153" s="140">
        <v>52000</v>
      </c>
      <c r="H153" s="141">
        <v>52000</v>
      </c>
      <c r="I153" s="141">
        <f>G153-H153</f>
        <v>0</v>
      </c>
      <c r="J153" s="141">
        <f>F153-G153</f>
        <v>0</v>
      </c>
    </row>
    <row r="154" spans="1:10" s="142" customFormat="1" ht="20.25" customHeight="1">
      <c r="A154" s="137" t="s">
        <v>749</v>
      </c>
      <c r="B154" s="143" t="s">
        <v>750</v>
      </c>
      <c r="C154" s="140">
        <v>100000</v>
      </c>
      <c r="D154" s="141">
        <v>0</v>
      </c>
      <c r="E154" s="140">
        <v>0</v>
      </c>
      <c r="F154" s="140">
        <f>C154+D154+E154</f>
        <v>100000</v>
      </c>
      <c r="G154" s="140">
        <v>0</v>
      </c>
      <c r="H154" s="141">
        <v>0</v>
      </c>
      <c r="I154" s="141">
        <f>G154-H154</f>
        <v>0</v>
      </c>
      <c r="J154" s="141">
        <f>F154-G154</f>
        <v>100000</v>
      </c>
    </row>
    <row r="155" spans="1:10" s="142" customFormat="1" ht="18" customHeight="1">
      <c r="A155" s="437" t="s">
        <v>688</v>
      </c>
      <c r="B155" s="438"/>
      <c r="C155" s="144">
        <f>SUM(C153:C154)</f>
        <v>152000</v>
      </c>
      <c r="D155" s="144">
        <f>SUM(D153:D154)</f>
        <v>0</v>
      </c>
      <c r="E155" s="144">
        <f>SUM(E153:E154)</f>
        <v>0</v>
      </c>
      <c r="F155" s="144">
        <f>C155+D155+E155</f>
        <v>152000</v>
      </c>
      <c r="G155" s="144">
        <f>SUM(G153:G154)</f>
        <v>52000</v>
      </c>
      <c r="H155" s="144">
        <f>SUM(H153:H154)</f>
        <v>52000</v>
      </c>
      <c r="I155" s="144">
        <f>SUM(I153:I154)</f>
        <v>0</v>
      </c>
      <c r="J155" s="144">
        <f>F155-G155</f>
        <v>100000</v>
      </c>
    </row>
    <row r="156" spans="1:10" s="142" customFormat="1" ht="18.75" customHeight="1">
      <c r="A156" s="439" t="s">
        <v>88</v>
      </c>
      <c r="B156" s="440"/>
      <c r="C156" s="145">
        <f aca="true" t="shared" si="34" ref="C156:J156">C148+C152+C155</f>
        <v>17512000</v>
      </c>
      <c r="D156" s="145">
        <f t="shared" si="34"/>
        <v>792160.14</v>
      </c>
      <c r="E156" s="145">
        <f t="shared" si="34"/>
        <v>0</v>
      </c>
      <c r="F156" s="145">
        <f t="shared" si="34"/>
        <v>18304160.14</v>
      </c>
      <c r="G156" s="145">
        <f t="shared" si="34"/>
        <v>15906581.43</v>
      </c>
      <c r="H156" s="145">
        <f t="shared" si="34"/>
        <v>15233694.49</v>
      </c>
      <c r="I156" s="145">
        <f t="shared" si="34"/>
        <v>672886.94</v>
      </c>
      <c r="J156" s="145">
        <f t="shared" si="34"/>
        <v>2397578.71</v>
      </c>
    </row>
    <row r="157" spans="1:10" s="142" customFormat="1" ht="20.25" customHeight="1" thickBot="1">
      <c r="A157" s="137" t="s">
        <v>751</v>
      </c>
      <c r="B157" s="143" t="s">
        <v>94</v>
      </c>
      <c r="C157" s="140">
        <v>50000</v>
      </c>
      <c r="D157" s="141">
        <v>3863.3</v>
      </c>
      <c r="E157" s="140">
        <v>0</v>
      </c>
      <c r="F157" s="140">
        <f>C157+D157+E157</f>
        <v>53863.3</v>
      </c>
      <c r="G157" s="140">
        <v>3863.3</v>
      </c>
      <c r="H157" s="141">
        <v>3863.3</v>
      </c>
      <c r="I157" s="141">
        <f>G157-H157</f>
        <v>0</v>
      </c>
      <c r="J157" s="141">
        <f>F157-G157</f>
        <v>50000</v>
      </c>
    </row>
    <row r="158" spans="1:10" s="1" customFormat="1" ht="18" customHeight="1" thickBot="1" thickTop="1">
      <c r="A158" s="441" t="s">
        <v>0</v>
      </c>
      <c r="B158" s="435" t="s">
        <v>1</v>
      </c>
      <c r="C158" s="432" t="s">
        <v>2</v>
      </c>
      <c r="D158" s="433"/>
      <c r="E158" s="433"/>
      <c r="F158" s="434"/>
      <c r="G158" s="435" t="s">
        <v>6</v>
      </c>
      <c r="H158" s="435" t="s">
        <v>7</v>
      </c>
      <c r="I158" s="435" t="s">
        <v>8</v>
      </c>
      <c r="J158" s="435" t="s">
        <v>9</v>
      </c>
    </row>
    <row r="159" spans="1:10" s="1" customFormat="1" ht="24" customHeight="1" thickBot="1" thickTop="1">
      <c r="A159" s="442"/>
      <c r="B159" s="436"/>
      <c r="C159" s="306" t="s">
        <v>1052</v>
      </c>
      <c r="D159" s="306" t="s">
        <v>96</v>
      </c>
      <c r="E159" s="306" t="s">
        <v>4</v>
      </c>
      <c r="F159" s="305" t="s">
        <v>5</v>
      </c>
      <c r="G159" s="436"/>
      <c r="H159" s="436"/>
      <c r="I159" s="436"/>
      <c r="J159" s="436"/>
    </row>
    <row r="160" spans="1:10" s="142" customFormat="1" ht="20.25" customHeight="1" thickTop="1">
      <c r="A160" s="137" t="s">
        <v>752</v>
      </c>
      <c r="B160" s="143" t="s">
        <v>95</v>
      </c>
      <c r="C160" s="140">
        <v>50000</v>
      </c>
      <c r="D160" s="141">
        <v>0</v>
      </c>
      <c r="E160" s="140">
        <v>0</v>
      </c>
      <c r="F160" s="140">
        <f>C160+D160+E160</f>
        <v>50000</v>
      </c>
      <c r="G160" s="140">
        <v>0</v>
      </c>
      <c r="H160" s="141">
        <v>0</v>
      </c>
      <c r="I160" s="141">
        <f>G160-H160</f>
        <v>0</v>
      </c>
      <c r="J160" s="141">
        <f>F160-G160</f>
        <v>50000</v>
      </c>
    </row>
    <row r="161" spans="1:10" s="142" customFormat="1" ht="20.25" customHeight="1">
      <c r="A161" s="137" t="s">
        <v>753</v>
      </c>
      <c r="B161" s="139" t="s">
        <v>754</v>
      </c>
      <c r="C161" s="140">
        <v>10000000</v>
      </c>
      <c r="D161" s="141">
        <v>0</v>
      </c>
      <c r="E161" s="140">
        <v>0</v>
      </c>
      <c r="F161" s="140">
        <f>C161+D161+E161</f>
        <v>10000000</v>
      </c>
      <c r="G161" s="140">
        <v>10000000</v>
      </c>
      <c r="H161" s="141">
        <v>10000000</v>
      </c>
      <c r="I161" s="141">
        <f>G161-H161</f>
        <v>0</v>
      </c>
      <c r="J161" s="141">
        <f>F161-G161</f>
        <v>0</v>
      </c>
    </row>
    <row r="162" spans="1:10" s="142" customFormat="1" ht="20.25" customHeight="1">
      <c r="A162" s="137" t="s">
        <v>755</v>
      </c>
      <c r="B162" s="143" t="s">
        <v>756</v>
      </c>
      <c r="C162" s="140">
        <v>400000</v>
      </c>
      <c r="D162" s="141">
        <v>0</v>
      </c>
      <c r="E162" s="140">
        <v>0</v>
      </c>
      <c r="F162" s="140">
        <f t="shared" si="27"/>
        <v>400000</v>
      </c>
      <c r="G162" s="140">
        <v>0</v>
      </c>
      <c r="H162" s="141">
        <v>0</v>
      </c>
      <c r="I162" s="141">
        <f>G162-H162</f>
        <v>0</v>
      </c>
      <c r="J162" s="141">
        <f>F162-G162</f>
        <v>400000</v>
      </c>
    </row>
    <row r="163" spans="1:10" s="142" customFormat="1" ht="18" customHeight="1">
      <c r="A163" s="437" t="s">
        <v>627</v>
      </c>
      <c r="B163" s="438"/>
      <c r="C163" s="144">
        <f aca="true" t="shared" si="35" ref="C163:J163">SUM(C157:C162)</f>
        <v>10500000</v>
      </c>
      <c r="D163" s="144">
        <f t="shared" si="35"/>
        <v>3863.3</v>
      </c>
      <c r="E163" s="144">
        <f t="shared" si="35"/>
        <v>0</v>
      </c>
      <c r="F163" s="144">
        <f t="shared" si="35"/>
        <v>10503863.3</v>
      </c>
      <c r="G163" s="144">
        <f t="shared" si="35"/>
        <v>10003863.3</v>
      </c>
      <c r="H163" s="144">
        <f t="shared" si="35"/>
        <v>10003863.3</v>
      </c>
      <c r="I163" s="144">
        <f t="shared" si="35"/>
        <v>0</v>
      </c>
      <c r="J163" s="144">
        <f t="shared" si="35"/>
        <v>500000</v>
      </c>
    </row>
    <row r="164" spans="1:10" s="142" customFormat="1" ht="20.25" customHeight="1">
      <c r="A164" s="137" t="s">
        <v>757</v>
      </c>
      <c r="B164" s="143" t="s">
        <v>78</v>
      </c>
      <c r="C164" s="140">
        <v>0</v>
      </c>
      <c r="D164" s="141">
        <v>0</v>
      </c>
      <c r="E164" s="140">
        <v>0</v>
      </c>
      <c r="F164" s="140">
        <f t="shared" si="27"/>
        <v>0</v>
      </c>
      <c r="G164" s="140">
        <v>0</v>
      </c>
      <c r="H164" s="141">
        <v>0</v>
      </c>
      <c r="I164" s="141">
        <f aca="true" t="shared" si="36" ref="I164:I174">G164-H164</f>
        <v>0</v>
      </c>
      <c r="J164" s="141">
        <f>F164-G164</f>
        <v>0</v>
      </c>
    </row>
    <row r="165" spans="1:10" s="142" customFormat="1" ht="18" customHeight="1">
      <c r="A165" s="437" t="s">
        <v>648</v>
      </c>
      <c r="B165" s="438"/>
      <c r="C165" s="144">
        <f aca="true" t="shared" si="37" ref="C165:J165">SUM(C164:C164)</f>
        <v>0</v>
      </c>
      <c r="D165" s="144">
        <f t="shared" si="37"/>
        <v>0</v>
      </c>
      <c r="E165" s="144">
        <f t="shared" si="37"/>
        <v>0</v>
      </c>
      <c r="F165" s="144">
        <f t="shared" si="37"/>
        <v>0</v>
      </c>
      <c r="G165" s="144">
        <f t="shared" si="37"/>
        <v>0</v>
      </c>
      <c r="H165" s="144">
        <f t="shared" si="37"/>
        <v>0</v>
      </c>
      <c r="I165" s="144">
        <f t="shared" si="37"/>
        <v>0</v>
      </c>
      <c r="J165" s="144">
        <f t="shared" si="37"/>
        <v>0</v>
      </c>
    </row>
    <row r="166" spans="1:10" s="142" customFormat="1" ht="20.25" customHeight="1">
      <c r="A166" s="137" t="s">
        <v>758</v>
      </c>
      <c r="B166" s="143" t="s">
        <v>759</v>
      </c>
      <c r="C166" s="140">
        <v>642005</v>
      </c>
      <c r="D166" s="141">
        <v>0</v>
      </c>
      <c r="E166" s="140">
        <v>0</v>
      </c>
      <c r="F166" s="140">
        <f>C166+D166+E166</f>
        <v>642005</v>
      </c>
      <c r="G166" s="140">
        <v>642005</v>
      </c>
      <c r="H166" s="141">
        <v>642005</v>
      </c>
      <c r="I166" s="141">
        <f t="shared" si="36"/>
        <v>0</v>
      </c>
      <c r="J166" s="141">
        <f>F166-G166</f>
        <v>0</v>
      </c>
    </row>
    <row r="167" spans="1:10" s="142" customFormat="1" ht="31.5" customHeight="1">
      <c r="A167" s="137" t="s">
        <v>760</v>
      </c>
      <c r="B167" s="143" t="s">
        <v>761</v>
      </c>
      <c r="C167" s="140">
        <v>2533960</v>
      </c>
      <c r="D167" s="141">
        <v>0</v>
      </c>
      <c r="E167" s="140">
        <v>0</v>
      </c>
      <c r="F167" s="140">
        <f>C167+D167+E167</f>
        <v>2533960</v>
      </c>
      <c r="G167" s="140">
        <v>2182221.28</v>
      </c>
      <c r="H167" s="141">
        <v>2182221.28</v>
      </c>
      <c r="I167" s="141">
        <f t="shared" si="36"/>
        <v>0</v>
      </c>
      <c r="J167" s="141">
        <f>F167-G167</f>
        <v>351738.7200000002</v>
      </c>
    </row>
    <row r="168" spans="1:10" s="142" customFormat="1" ht="31.5" customHeight="1">
      <c r="A168" s="137" t="s">
        <v>1081</v>
      </c>
      <c r="B168" s="139" t="s">
        <v>762</v>
      </c>
      <c r="C168" s="140">
        <v>1400122.74</v>
      </c>
      <c r="D168" s="141">
        <v>0</v>
      </c>
      <c r="E168" s="140">
        <v>0</v>
      </c>
      <c r="F168" s="140">
        <f>C168+D168+E168</f>
        <v>1400122.74</v>
      </c>
      <c r="G168" s="140">
        <v>0</v>
      </c>
      <c r="H168" s="141">
        <v>0</v>
      </c>
      <c r="I168" s="141">
        <f t="shared" si="36"/>
        <v>0</v>
      </c>
      <c r="J168" s="141">
        <f>F168-G168</f>
        <v>1400122.74</v>
      </c>
    </row>
    <row r="169" spans="1:10" s="142" customFormat="1" ht="31.5" customHeight="1">
      <c r="A169" s="137" t="s">
        <v>1082</v>
      </c>
      <c r="B169" s="139" t="s">
        <v>768</v>
      </c>
      <c r="C169" s="140">
        <v>1341120</v>
      </c>
      <c r="D169" s="141">
        <v>0</v>
      </c>
      <c r="E169" s="140">
        <v>0</v>
      </c>
      <c r="F169" s="140">
        <f>C169+D169+E169</f>
        <v>1341120</v>
      </c>
      <c r="G169" s="140">
        <v>0</v>
      </c>
      <c r="H169" s="141">
        <v>0</v>
      </c>
      <c r="I169" s="141">
        <f t="shared" si="36"/>
        <v>0</v>
      </c>
      <c r="J169" s="141">
        <f>F169-G169</f>
        <v>1341120</v>
      </c>
    </row>
    <row r="170" spans="1:10" s="142" customFormat="1" ht="18" customHeight="1">
      <c r="A170" s="437" t="s">
        <v>763</v>
      </c>
      <c r="B170" s="438"/>
      <c r="C170" s="144">
        <f aca="true" t="shared" si="38" ref="C170:J170">SUM(C166:C169)</f>
        <v>5917207.74</v>
      </c>
      <c r="D170" s="144">
        <f t="shared" si="38"/>
        <v>0</v>
      </c>
      <c r="E170" s="144">
        <f t="shared" si="38"/>
        <v>0</v>
      </c>
      <c r="F170" s="144">
        <f t="shared" si="38"/>
        <v>5917207.74</v>
      </c>
      <c r="G170" s="144">
        <f t="shared" si="38"/>
        <v>2824226.28</v>
      </c>
      <c r="H170" s="144">
        <f t="shared" si="38"/>
        <v>2824226.28</v>
      </c>
      <c r="I170" s="144">
        <f t="shared" si="38"/>
        <v>0</v>
      </c>
      <c r="J170" s="144">
        <f t="shared" si="38"/>
        <v>3092981.46</v>
      </c>
    </row>
    <row r="171" spans="1:10" s="142" customFormat="1" ht="18.75" customHeight="1">
      <c r="A171" s="439" t="s">
        <v>90</v>
      </c>
      <c r="B171" s="440"/>
      <c r="C171" s="145">
        <f aca="true" t="shared" si="39" ref="C171:J171">C165+C170+C163</f>
        <v>16417207.74</v>
      </c>
      <c r="D171" s="145">
        <f t="shared" si="39"/>
        <v>3863.3</v>
      </c>
      <c r="E171" s="145">
        <f t="shared" si="39"/>
        <v>0</v>
      </c>
      <c r="F171" s="145">
        <f t="shared" si="39"/>
        <v>16421071.040000001</v>
      </c>
      <c r="G171" s="145">
        <f t="shared" si="39"/>
        <v>12828089.58</v>
      </c>
      <c r="H171" s="145">
        <f t="shared" si="39"/>
        <v>12828089.58</v>
      </c>
      <c r="I171" s="145">
        <f t="shared" si="39"/>
        <v>0</v>
      </c>
      <c r="J171" s="145">
        <f t="shared" si="39"/>
        <v>3592981.46</v>
      </c>
    </row>
    <row r="172" spans="1:10" s="1" customFormat="1" ht="27.75" customHeight="1">
      <c r="A172" s="137" t="s">
        <v>764</v>
      </c>
      <c r="B172" s="138" t="s">
        <v>79</v>
      </c>
      <c r="C172" s="140">
        <v>24368500</v>
      </c>
      <c r="D172" s="140">
        <v>0</v>
      </c>
      <c r="E172" s="140">
        <v>0</v>
      </c>
      <c r="F172" s="140">
        <v>24368500</v>
      </c>
      <c r="G172" s="140">
        <v>17629456.1</v>
      </c>
      <c r="H172" s="140">
        <v>17629456.1</v>
      </c>
      <c r="I172" s="140">
        <f t="shared" si="36"/>
        <v>0</v>
      </c>
      <c r="J172" s="140">
        <f>F172-G172</f>
        <v>6739043.8999999985</v>
      </c>
    </row>
    <row r="173" spans="1:10" s="142" customFormat="1" ht="18" customHeight="1">
      <c r="A173" s="437" t="s">
        <v>627</v>
      </c>
      <c r="B173" s="438"/>
      <c r="C173" s="144">
        <f>SUM(C172)</f>
        <v>24368500</v>
      </c>
      <c r="D173" s="144">
        <f>SUM(D172)</f>
        <v>0</v>
      </c>
      <c r="E173" s="144">
        <f aca="true" t="shared" si="40" ref="E173:J173">SUM(E172)</f>
        <v>0</v>
      </c>
      <c r="F173" s="144">
        <f>F172</f>
        <v>24368500</v>
      </c>
      <c r="G173" s="144">
        <f t="shared" si="40"/>
        <v>17629456.1</v>
      </c>
      <c r="H173" s="144">
        <f t="shared" si="40"/>
        <v>17629456.1</v>
      </c>
      <c r="I173" s="144">
        <f t="shared" si="36"/>
        <v>0</v>
      </c>
      <c r="J173" s="144">
        <f t="shared" si="40"/>
        <v>6739043.8999999985</v>
      </c>
    </row>
    <row r="174" spans="1:10" s="142" customFormat="1" ht="18.75" customHeight="1">
      <c r="A174" s="439" t="s">
        <v>91</v>
      </c>
      <c r="B174" s="440"/>
      <c r="C174" s="145">
        <f>C173</f>
        <v>24368500</v>
      </c>
      <c r="D174" s="145">
        <f>D173</f>
        <v>0</v>
      </c>
      <c r="E174" s="145">
        <f aca="true" t="shared" si="41" ref="E174:J174">E173</f>
        <v>0</v>
      </c>
      <c r="F174" s="145">
        <f>F173</f>
        <v>24368500</v>
      </c>
      <c r="G174" s="145">
        <f t="shared" si="41"/>
        <v>17629456.1</v>
      </c>
      <c r="H174" s="145">
        <f t="shared" si="41"/>
        <v>17629456.1</v>
      </c>
      <c r="I174" s="145">
        <f t="shared" si="36"/>
        <v>0</v>
      </c>
      <c r="J174" s="145">
        <f t="shared" si="41"/>
        <v>6739043.8999999985</v>
      </c>
    </row>
    <row r="175" spans="1:10" s="1" customFormat="1" ht="23.25" customHeight="1" thickBot="1">
      <c r="A175" s="443" t="s">
        <v>93</v>
      </c>
      <c r="B175" s="444"/>
      <c r="C175" s="264">
        <f aca="true" t="shared" si="42" ref="C175:J175">C103+C135+C156+C171+C174</f>
        <v>120003899.99999999</v>
      </c>
      <c r="D175" s="264">
        <f t="shared" si="42"/>
        <v>2381185.6999999997</v>
      </c>
      <c r="E175" s="264">
        <f t="shared" si="42"/>
        <v>0</v>
      </c>
      <c r="F175" s="264">
        <f t="shared" si="42"/>
        <v>122385085.7</v>
      </c>
      <c r="G175" s="264">
        <f t="shared" si="42"/>
        <v>97641704.33000001</v>
      </c>
      <c r="H175" s="264">
        <f t="shared" si="42"/>
        <v>96103006.43</v>
      </c>
      <c r="I175" s="264">
        <f t="shared" si="42"/>
        <v>1538697.9</v>
      </c>
      <c r="J175" s="264">
        <f t="shared" si="42"/>
        <v>24743381.37</v>
      </c>
    </row>
    <row r="176" ht="15.75" thickTop="1">
      <c r="F176" s="7"/>
    </row>
    <row r="177" spans="4:7" ht="15">
      <c r="D177" s="372" t="s">
        <v>1027</v>
      </c>
      <c r="E177" s="372"/>
      <c r="F177" s="372"/>
      <c r="G177" s="372"/>
    </row>
    <row r="178" spans="4:7" ht="18">
      <c r="D178" s="451" t="s">
        <v>101</v>
      </c>
      <c r="E178" s="451"/>
      <c r="F178" s="451"/>
      <c r="G178" s="451"/>
    </row>
  </sheetData>
  <sheetProtection/>
  <mergeCells count="70">
    <mergeCell ref="D177:G177"/>
    <mergeCell ref="D178:G178"/>
    <mergeCell ref="H38:H39"/>
    <mergeCell ref="H99:H100"/>
    <mergeCell ref="J99:J100"/>
    <mergeCell ref="I99:I100"/>
    <mergeCell ref="I38:I39"/>
    <mergeCell ref="I69:I70"/>
    <mergeCell ref="J69:J70"/>
    <mergeCell ref="J38:J39"/>
    <mergeCell ref="J129:J130"/>
    <mergeCell ref="A129:A130"/>
    <mergeCell ref="B129:B130"/>
    <mergeCell ref="C129:F129"/>
    <mergeCell ref="G129:G130"/>
    <mergeCell ref="H129:H130"/>
    <mergeCell ref="C99:F99"/>
    <mergeCell ref="A109:B109"/>
    <mergeCell ref="I129:I130"/>
    <mergeCell ref="A113:B113"/>
    <mergeCell ref="A120:B120"/>
    <mergeCell ref="A123:B123"/>
    <mergeCell ref="G99:G100"/>
    <mergeCell ref="A125:B125"/>
    <mergeCell ref="C11:F11"/>
    <mergeCell ref="C69:F69"/>
    <mergeCell ref="G69:G70"/>
    <mergeCell ref="H69:H70"/>
    <mergeCell ref="A102:B102"/>
    <mergeCell ref="B7:I8"/>
    <mergeCell ref="A38:A39"/>
    <mergeCell ref="B38:B39"/>
    <mergeCell ref="C38:F38"/>
    <mergeCell ref="G38:G39"/>
    <mergeCell ref="J158:J159"/>
    <mergeCell ref="A171:B171"/>
    <mergeCell ref="A173:B173"/>
    <mergeCell ref="A174:B174"/>
    <mergeCell ref="J11:J12"/>
    <mergeCell ref="B11:B12"/>
    <mergeCell ref="A11:A12"/>
    <mergeCell ref="G11:G12"/>
    <mergeCell ref="H11:H12"/>
    <mergeCell ref="I11:I12"/>
    <mergeCell ref="A175:B175"/>
    <mergeCell ref="A158:A159"/>
    <mergeCell ref="B158:B159"/>
    <mergeCell ref="A165:B165"/>
    <mergeCell ref="A170:B170"/>
    <mergeCell ref="A134:B134"/>
    <mergeCell ref="A135:B135"/>
    <mergeCell ref="A148:B148"/>
    <mergeCell ref="A152:B152"/>
    <mergeCell ref="A163:B163"/>
    <mergeCell ref="A92:B92"/>
    <mergeCell ref="B99:B100"/>
    <mergeCell ref="A103:B103"/>
    <mergeCell ref="A99:A100"/>
    <mergeCell ref="A69:A70"/>
    <mergeCell ref="B69:B70"/>
    <mergeCell ref="B9:I9"/>
    <mergeCell ref="C158:F158"/>
    <mergeCell ref="G158:G159"/>
    <mergeCell ref="H158:H159"/>
    <mergeCell ref="I158:I159"/>
    <mergeCell ref="A155:B155"/>
    <mergeCell ref="A156:B156"/>
    <mergeCell ref="A132:B132"/>
    <mergeCell ref="A32:B32"/>
    <mergeCell ref="A51:B51"/>
  </mergeCells>
  <printOptions horizontalCentered="1"/>
  <pageMargins left="0.15748031496062992" right="0.17" top="0.2362204724409449" bottom="0.35433070866141736" header="0.2362204724409449" footer="0.35433070866141736"/>
  <pageSetup horizontalDpi="600" verticalDpi="600" orientation="landscape" paperSize="9" scale="93" r:id="rId2"/>
  <rowBreaks count="5" manualBreakCount="5">
    <brk id="37" max="255" man="1"/>
    <brk id="68" max="255" man="1"/>
    <brk id="98" max="255" man="1"/>
    <brk id="128" max="255" man="1"/>
    <brk id="1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T111"/>
  <sheetViews>
    <sheetView rightToLeft="1" zoomScale="110" zoomScaleNormal="110" zoomScalePageLayoutView="0" workbookViewId="0" topLeftCell="B1">
      <selection activeCell="F2" sqref="F2"/>
    </sheetView>
  </sheetViews>
  <sheetFormatPr defaultColWidth="11.421875" defaultRowHeight="15"/>
  <cols>
    <col min="1" max="1" width="14.140625" style="241" customWidth="1"/>
    <col min="2" max="2" width="26.7109375" style="241" customWidth="1"/>
    <col min="3" max="12" width="12.7109375" style="241" customWidth="1"/>
    <col min="13" max="13" width="12.00390625" style="311" customWidth="1"/>
    <col min="14" max="14" width="13.00390625" style="311" customWidth="1"/>
    <col min="15" max="15" width="7.140625" style="311" customWidth="1"/>
    <col min="16" max="18" width="12.7109375" style="311" customWidth="1"/>
    <col min="19" max="19" width="14.421875" style="311" customWidth="1"/>
    <col min="20" max="20" width="16.8515625" style="311" customWidth="1"/>
    <col min="21" max="16384" width="11.421875" style="1" customWidth="1"/>
  </cols>
  <sheetData>
    <row r="2" ht="15">
      <c r="F2" s="350"/>
    </row>
    <row r="5" spans="1:12" ht="11.25" customHeight="1">
      <c r="A5" s="458"/>
      <c r="B5" s="458"/>
      <c r="C5" s="458"/>
      <c r="D5" s="458"/>
      <c r="E5" s="458"/>
      <c r="F5" s="458"/>
      <c r="G5" s="458"/>
      <c r="H5" s="248"/>
      <c r="I5" s="248"/>
      <c r="J5" s="248"/>
      <c r="K5" s="249"/>
      <c r="L5" s="249"/>
    </row>
    <row r="6" spans="1:12" ht="11.25" customHeight="1">
      <c r="A6" s="13"/>
      <c r="B6" s="13"/>
      <c r="C6" s="13"/>
      <c r="D6" s="13"/>
      <c r="E6" s="13"/>
      <c r="F6" s="13"/>
      <c r="G6" s="13"/>
      <c r="H6" s="248"/>
      <c r="I6" s="248"/>
      <c r="J6" s="248"/>
      <c r="K6" s="249"/>
      <c r="L6" s="249"/>
    </row>
    <row r="7" spans="1:12" ht="11.25" customHeight="1">
      <c r="A7" s="358"/>
      <c r="B7" s="358"/>
      <c r="C7" s="358"/>
      <c r="D7" s="358"/>
      <c r="E7" s="358"/>
      <c r="F7" s="358"/>
      <c r="G7" s="358"/>
      <c r="H7" s="248"/>
      <c r="I7" s="248"/>
      <c r="J7" s="248"/>
      <c r="K7" s="249"/>
      <c r="L7" s="249"/>
    </row>
    <row r="8" spans="1:10" ht="11.25" customHeight="1" thickBot="1">
      <c r="A8" s="14"/>
      <c r="B8" s="14"/>
      <c r="C8" s="14"/>
      <c r="D8" s="14"/>
      <c r="E8" s="14"/>
      <c r="F8" s="14"/>
      <c r="G8" s="14"/>
      <c r="H8" s="248"/>
      <c r="I8" s="248"/>
      <c r="J8" s="248"/>
    </row>
    <row r="9" spans="1:11" ht="11.25" customHeight="1" thickTop="1">
      <c r="A9" s="239"/>
      <c r="B9" s="463" t="s">
        <v>1084</v>
      </c>
      <c r="C9" s="464"/>
      <c r="D9" s="464"/>
      <c r="E9" s="464"/>
      <c r="F9" s="464"/>
      <c r="G9" s="464"/>
      <c r="H9" s="464"/>
      <c r="I9" s="464"/>
      <c r="J9" s="464"/>
      <c r="K9" s="465"/>
    </row>
    <row r="10" spans="1:11" ht="15.75" customHeight="1">
      <c r="A10" s="14"/>
      <c r="B10" s="466"/>
      <c r="C10" s="467"/>
      <c r="D10" s="467"/>
      <c r="E10" s="467"/>
      <c r="F10" s="467"/>
      <c r="G10" s="467"/>
      <c r="H10" s="467"/>
      <c r="I10" s="467"/>
      <c r="J10" s="467"/>
      <c r="K10" s="468"/>
    </row>
    <row r="11" spans="2:18" ht="29.25" customHeight="1" thickBot="1">
      <c r="B11" s="469" t="s">
        <v>842</v>
      </c>
      <c r="C11" s="470"/>
      <c r="D11" s="470"/>
      <c r="E11" s="470"/>
      <c r="F11" s="470"/>
      <c r="G11" s="470"/>
      <c r="H11" s="470"/>
      <c r="I11" s="470"/>
      <c r="J11" s="470"/>
      <c r="K11" s="471"/>
      <c r="L11" s="250"/>
      <c r="M11" s="312"/>
      <c r="N11" s="312"/>
      <c r="O11" s="312"/>
      <c r="P11" s="312"/>
      <c r="Q11" s="312"/>
      <c r="R11" s="312"/>
    </row>
    <row r="12" spans="1:20" ht="10.5" customHeight="1" thickBot="1" thickTop="1">
      <c r="A12" s="240"/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313"/>
      <c r="N12" s="313"/>
      <c r="O12" s="313"/>
      <c r="P12" s="313"/>
      <c r="Q12" s="313"/>
      <c r="R12" s="313"/>
      <c r="S12" s="313"/>
      <c r="T12" s="313"/>
    </row>
    <row r="13" spans="1:20" ht="14.25" customHeight="1" thickBot="1" thickTop="1">
      <c r="A13" s="452" t="s">
        <v>0</v>
      </c>
      <c r="B13" s="452" t="s">
        <v>1</v>
      </c>
      <c r="C13" s="454" t="s">
        <v>2</v>
      </c>
      <c r="D13" s="455"/>
      <c r="E13" s="455"/>
      <c r="F13" s="455"/>
      <c r="G13" s="456"/>
      <c r="H13" s="461" t="s">
        <v>1173</v>
      </c>
      <c r="I13" s="459" t="s">
        <v>340</v>
      </c>
      <c r="J13" s="459" t="s">
        <v>1174</v>
      </c>
      <c r="K13" s="459" t="s">
        <v>123</v>
      </c>
      <c r="L13" s="459" t="s">
        <v>1175</v>
      </c>
      <c r="O13" s="313"/>
      <c r="P13" s="313"/>
      <c r="Q13" s="313"/>
      <c r="R13" s="313"/>
      <c r="S13" s="313"/>
      <c r="T13" s="313"/>
    </row>
    <row r="14" spans="1:12" ht="18" customHeight="1" thickBot="1" thickTop="1">
      <c r="A14" s="453"/>
      <c r="B14" s="453"/>
      <c r="C14" s="244" t="s">
        <v>1052</v>
      </c>
      <c r="D14" s="244" t="s">
        <v>97</v>
      </c>
      <c r="E14" s="300" t="s">
        <v>1064</v>
      </c>
      <c r="F14" s="244" t="s">
        <v>4</v>
      </c>
      <c r="G14" s="246" t="s">
        <v>5</v>
      </c>
      <c r="H14" s="462"/>
      <c r="I14" s="460"/>
      <c r="J14" s="460"/>
      <c r="K14" s="460"/>
      <c r="L14" s="460"/>
    </row>
    <row r="15" spans="1:12" ht="12.75" customHeight="1" thickTop="1">
      <c r="A15" s="173" t="s">
        <v>602</v>
      </c>
      <c r="B15" s="251" t="s">
        <v>1149</v>
      </c>
      <c r="C15" s="252">
        <v>1869977.67</v>
      </c>
      <c r="D15" s="236">
        <v>2972938.76</v>
      </c>
      <c r="E15" s="236">
        <v>0</v>
      </c>
      <c r="F15" s="236">
        <v>0</v>
      </c>
      <c r="G15" s="252">
        <f>SUM(C15:F15)</f>
        <v>4842916.43</v>
      </c>
      <c r="H15" s="252">
        <v>130000</v>
      </c>
      <c r="I15" s="236">
        <v>0</v>
      </c>
      <c r="J15" s="236">
        <f aca="true" t="shared" si="0" ref="J15:J28">G15-I15</f>
        <v>4842916.43</v>
      </c>
      <c r="K15" s="236">
        <v>3000000</v>
      </c>
      <c r="L15" s="236">
        <f>J15-K15</f>
        <v>1842916.4299999997</v>
      </c>
    </row>
    <row r="16" spans="1:12" ht="12.75" customHeight="1">
      <c r="A16" s="173" t="s">
        <v>605</v>
      </c>
      <c r="B16" s="171" t="s">
        <v>80</v>
      </c>
      <c r="C16" s="252">
        <v>0</v>
      </c>
      <c r="D16" s="236">
        <v>61217</v>
      </c>
      <c r="E16" s="236">
        <v>0</v>
      </c>
      <c r="F16" s="252">
        <v>97626.39</v>
      </c>
      <c r="G16" s="252">
        <f aca="true" t="shared" si="1" ref="G16:G28">SUM(C16:F16)</f>
        <v>158843.39</v>
      </c>
      <c r="H16" s="252">
        <v>0</v>
      </c>
      <c r="I16" s="236">
        <v>0</v>
      </c>
      <c r="J16" s="236">
        <f t="shared" si="0"/>
        <v>158843.39</v>
      </c>
      <c r="K16" s="236">
        <v>0</v>
      </c>
      <c r="L16" s="236">
        <f aca="true" t="shared" si="2" ref="L16:L28">J16-K16</f>
        <v>158843.39</v>
      </c>
    </row>
    <row r="17" spans="1:12" ht="12.75" customHeight="1">
      <c r="A17" s="173" t="s">
        <v>1085</v>
      </c>
      <c r="B17" s="171" t="s">
        <v>771</v>
      </c>
      <c r="C17" s="252">
        <v>0</v>
      </c>
      <c r="D17" s="236">
        <v>1110426.36</v>
      </c>
      <c r="E17" s="236">
        <v>0</v>
      </c>
      <c r="F17" s="252">
        <v>-102160</v>
      </c>
      <c r="G17" s="252">
        <f t="shared" si="1"/>
        <v>1008266.3600000001</v>
      </c>
      <c r="H17" s="252">
        <v>989061.68</v>
      </c>
      <c r="I17" s="236">
        <v>113822.33</v>
      </c>
      <c r="J17" s="236">
        <f t="shared" si="0"/>
        <v>894444.0300000001</v>
      </c>
      <c r="K17" s="236">
        <v>0</v>
      </c>
      <c r="L17" s="236">
        <f t="shared" si="2"/>
        <v>894444.0300000001</v>
      </c>
    </row>
    <row r="18" spans="1:12" ht="12.75" customHeight="1">
      <c r="A18" s="173" t="s">
        <v>1086</v>
      </c>
      <c r="B18" s="171" t="s">
        <v>772</v>
      </c>
      <c r="C18" s="252">
        <v>0</v>
      </c>
      <c r="D18" s="236">
        <v>5620619.4</v>
      </c>
      <c r="E18" s="236">
        <v>0</v>
      </c>
      <c r="F18" s="236">
        <v>0</v>
      </c>
      <c r="G18" s="252">
        <f t="shared" si="1"/>
        <v>5620619.4</v>
      </c>
      <c r="H18" s="252">
        <v>5613988.49</v>
      </c>
      <c r="I18" s="236">
        <v>4189794.64</v>
      </c>
      <c r="J18" s="236">
        <f t="shared" si="0"/>
        <v>1430824.7600000002</v>
      </c>
      <c r="K18" s="236">
        <v>0</v>
      </c>
      <c r="L18" s="236">
        <f t="shared" si="2"/>
        <v>1430824.7600000002</v>
      </c>
    </row>
    <row r="19" spans="1:12" ht="12.75" customHeight="1">
      <c r="A19" s="173" t="s">
        <v>1097</v>
      </c>
      <c r="B19" s="171" t="s">
        <v>1098</v>
      </c>
      <c r="C19" s="252">
        <v>0</v>
      </c>
      <c r="D19" s="236">
        <v>0</v>
      </c>
      <c r="E19" s="236">
        <v>0</v>
      </c>
      <c r="F19" s="252">
        <v>60000</v>
      </c>
      <c r="G19" s="252">
        <f>SUM(C19:F19)</f>
        <v>60000</v>
      </c>
      <c r="H19" s="252">
        <v>0</v>
      </c>
      <c r="I19" s="236">
        <v>0</v>
      </c>
      <c r="J19" s="236">
        <f t="shared" si="0"/>
        <v>60000</v>
      </c>
      <c r="K19" s="236">
        <v>0</v>
      </c>
      <c r="L19" s="236">
        <f t="shared" si="2"/>
        <v>60000</v>
      </c>
    </row>
    <row r="20" spans="1:12" ht="12.75" customHeight="1">
      <c r="A20" s="173" t="s">
        <v>1087</v>
      </c>
      <c r="B20" s="171" t="s">
        <v>1088</v>
      </c>
      <c r="C20" s="252">
        <v>500000</v>
      </c>
      <c r="D20" s="236">
        <v>0</v>
      </c>
      <c r="E20" s="236">
        <v>0</v>
      </c>
      <c r="F20" s="236">
        <v>0</v>
      </c>
      <c r="G20" s="252">
        <f t="shared" si="1"/>
        <v>500000</v>
      </c>
      <c r="H20" s="252">
        <v>0</v>
      </c>
      <c r="I20" s="236">
        <v>0</v>
      </c>
      <c r="J20" s="236">
        <f t="shared" si="0"/>
        <v>500000</v>
      </c>
      <c r="K20" s="236">
        <v>0</v>
      </c>
      <c r="L20" s="236">
        <f t="shared" si="2"/>
        <v>500000</v>
      </c>
    </row>
    <row r="21" spans="1:12" ht="12.75" customHeight="1">
      <c r="A21" s="173" t="s">
        <v>1099</v>
      </c>
      <c r="B21" s="171" t="s">
        <v>773</v>
      </c>
      <c r="C21" s="252">
        <v>0</v>
      </c>
      <c r="D21" s="236">
        <v>1262365.35</v>
      </c>
      <c r="E21" s="236">
        <v>0</v>
      </c>
      <c r="F21" s="252">
        <v>1000000</v>
      </c>
      <c r="G21" s="252">
        <f t="shared" si="1"/>
        <v>2262365.35</v>
      </c>
      <c r="H21" s="252">
        <v>31561.59</v>
      </c>
      <c r="I21" s="236">
        <v>0</v>
      </c>
      <c r="J21" s="236">
        <f t="shared" si="0"/>
        <v>2262365.35</v>
      </c>
      <c r="K21" s="236">
        <v>0</v>
      </c>
      <c r="L21" s="236">
        <f t="shared" si="2"/>
        <v>2262365.35</v>
      </c>
    </row>
    <row r="22" spans="1:12" ht="12.75" customHeight="1">
      <c r="A22" s="173" t="s">
        <v>1100</v>
      </c>
      <c r="B22" s="171" t="s">
        <v>774</v>
      </c>
      <c r="C22" s="252">
        <v>0</v>
      </c>
      <c r="D22" s="236">
        <v>252475.04</v>
      </c>
      <c r="E22" s="236">
        <v>0</v>
      </c>
      <c r="F22" s="252">
        <v>400000</v>
      </c>
      <c r="G22" s="252">
        <f t="shared" si="1"/>
        <v>652475.04</v>
      </c>
      <c r="H22" s="252">
        <v>18366.45</v>
      </c>
      <c r="I22" s="236">
        <v>16879.99</v>
      </c>
      <c r="J22" s="236">
        <f t="shared" si="0"/>
        <v>635595.05</v>
      </c>
      <c r="K22" s="236">
        <v>0</v>
      </c>
      <c r="L22" s="236">
        <f t="shared" si="2"/>
        <v>635595.05</v>
      </c>
    </row>
    <row r="23" spans="1:18" ht="12.75" customHeight="1">
      <c r="A23" s="173" t="s">
        <v>1102</v>
      </c>
      <c r="B23" s="171" t="s">
        <v>1150</v>
      </c>
      <c r="C23" s="252">
        <v>1100000</v>
      </c>
      <c r="D23" s="236">
        <v>323898.68</v>
      </c>
      <c r="E23" s="236">
        <v>0</v>
      </c>
      <c r="F23" s="236">
        <v>0</v>
      </c>
      <c r="G23" s="252">
        <f t="shared" si="1"/>
        <v>1423898.68</v>
      </c>
      <c r="H23" s="252">
        <v>645814.98</v>
      </c>
      <c r="I23" s="236">
        <v>622080</v>
      </c>
      <c r="J23" s="236">
        <f t="shared" si="0"/>
        <v>801818.6799999999</v>
      </c>
      <c r="K23" s="236">
        <v>500000</v>
      </c>
      <c r="L23" s="236">
        <f t="shared" si="2"/>
        <v>301818.67999999993</v>
      </c>
      <c r="R23" s="319">
        <v>798653.24</v>
      </c>
    </row>
    <row r="24" spans="1:12" ht="12.75" customHeight="1">
      <c r="A24" s="173" t="s">
        <v>1101</v>
      </c>
      <c r="B24" s="171" t="s">
        <v>775</v>
      </c>
      <c r="C24" s="252">
        <v>0</v>
      </c>
      <c r="D24" s="236">
        <v>759905.81</v>
      </c>
      <c r="E24" s="236">
        <v>0</v>
      </c>
      <c r="F24" s="236">
        <v>0</v>
      </c>
      <c r="G24" s="252">
        <f t="shared" si="1"/>
        <v>759905.81</v>
      </c>
      <c r="H24" s="252">
        <v>583132.92</v>
      </c>
      <c r="I24" s="236">
        <v>283647</v>
      </c>
      <c r="J24" s="236">
        <f t="shared" si="0"/>
        <v>476258.81000000006</v>
      </c>
      <c r="K24" s="236">
        <v>0</v>
      </c>
      <c r="L24" s="236">
        <f t="shared" si="2"/>
        <v>476258.81000000006</v>
      </c>
    </row>
    <row r="25" spans="1:12" ht="12.75" customHeight="1">
      <c r="A25" s="173" t="s">
        <v>1103</v>
      </c>
      <c r="B25" s="171" t="s">
        <v>776</v>
      </c>
      <c r="C25" s="252">
        <v>0</v>
      </c>
      <c r="D25" s="236">
        <v>260008.69</v>
      </c>
      <c r="E25" s="236">
        <v>0</v>
      </c>
      <c r="F25" s="236">
        <v>0</v>
      </c>
      <c r="G25" s="252">
        <f t="shared" si="1"/>
        <v>260008.69</v>
      </c>
      <c r="H25" s="252">
        <v>35400</v>
      </c>
      <c r="I25" s="236">
        <v>35400</v>
      </c>
      <c r="J25" s="236">
        <f>G25-I25</f>
        <v>224608.69</v>
      </c>
      <c r="K25" s="236">
        <v>68909.12</v>
      </c>
      <c r="L25" s="236">
        <f t="shared" si="2"/>
        <v>155699.57</v>
      </c>
    </row>
    <row r="26" spans="1:12" ht="12.75" customHeight="1">
      <c r="A26" s="173" t="s">
        <v>1104</v>
      </c>
      <c r="B26" s="171" t="s">
        <v>777</v>
      </c>
      <c r="C26" s="252">
        <v>0</v>
      </c>
      <c r="D26" s="236">
        <v>35747.19</v>
      </c>
      <c r="E26" s="236">
        <v>0</v>
      </c>
      <c r="F26" s="236">
        <v>0</v>
      </c>
      <c r="G26" s="252">
        <f t="shared" si="1"/>
        <v>35747.19</v>
      </c>
      <c r="H26" s="252">
        <v>0</v>
      </c>
      <c r="I26" s="236">
        <v>0</v>
      </c>
      <c r="J26" s="236">
        <f t="shared" si="0"/>
        <v>35747.19</v>
      </c>
      <c r="K26" s="236">
        <v>0</v>
      </c>
      <c r="L26" s="236">
        <f t="shared" si="2"/>
        <v>35747.19</v>
      </c>
    </row>
    <row r="27" spans="1:12" ht="12.75" customHeight="1">
      <c r="A27" s="173" t="s">
        <v>608</v>
      </c>
      <c r="B27" s="303" t="s">
        <v>1111</v>
      </c>
      <c r="C27" s="236">
        <v>0</v>
      </c>
      <c r="D27" s="236">
        <v>0</v>
      </c>
      <c r="E27" s="236">
        <v>0</v>
      </c>
      <c r="F27" s="252">
        <v>102160</v>
      </c>
      <c r="G27" s="252">
        <f t="shared" si="1"/>
        <v>102160</v>
      </c>
      <c r="H27" s="252">
        <v>100998.38</v>
      </c>
      <c r="I27" s="236">
        <v>0</v>
      </c>
      <c r="J27" s="236">
        <f t="shared" si="0"/>
        <v>102160</v>
      </c>
      <c r="K27" s="236">
        <v>0</v>
      </c>
      <c r="L27" s="236">
        <f t="shared" si="2"/>
        <v>102160</v>
      </c>
    </row>
    <row r="28" spans="1:12" ht="12.75" customHeight="1" thickBot="1">
      <c r="A28" s="173" t="s">
        <v>609</v>
      </c>
      <c r="B28" s="172" t="s">
        <v>1151</v>
      </c>
      <c r="C28" s="252">
        <v>0</v>
      </c>
      <c r="D28" s="236">
        <v>150000</v>
      </c>
      <c r="E28" s="236">
        <v>0</v>
      </c>
      <c r="F28" s="236">
        <v>0</v>
      </c>
      <c r="G28" s="252">
        <f t="shared" si="1"/>
        <v>150000</v>
      </c>
      <c r="H28" s="252">
        <v>0</v>
      </c>
      <c r="I28" s="236">
        <v>0</v>
      </c>
      <c r="J28" s="236">
        <f t="shared" si="0"/>
        <v>150000</v>
      </c>
      <c r="K28" s="236">
        <v>0</v>
      </c>
      <c r="L28" s="236">
        <f t="shared" si="2"/>
        <v>150000</v>
      </c>
    </row>
    <row r="29" spans="1:20" s="142" customFormat="1" ht="15" customHeight="1" thickBot="1" thickTop="1">
      <c r="A29" s="437" t="s">
        <v>816</v>
      </c>
      <c r="B29" s="438"/>
      <c r="C29" s="153">
        <f>SUM(C15:C28)</f>
        <v>3469977.67</v>
      </c>
      <c r="D29" s="153">
        <f aca="true" t="shared" si="3" ref="D29:L29">SUM(D15:D28)</f>
        <v>12809602.279999997</v>
      </c>
      <c r="E29" s="153">
        <f t="shared" si="3"/>
        <v>0</v>
      </c>
      <c r="F29" s="153">
        <f t="shared" si="3"/>
        <v>1557626.39</v>
      </c>
      <c r="G29" s="153">
        <f t="shared" si="3"/>
        <v>17837206.34</v>
      </c>
      <c r="H29" s="153">
        <f t="shared" si="3"/>
        <v>8148324.489999999</v>
      </c>
      <c r="I29" s="153">
        <f t="shared" si="3"/>
        <v>5261623.96</v>
      </c>
      <c r="J29" s="153">
        <f t="shared" si="3"/>
        <v>12575582.379999999</v>
      </c>
      <c r="K29" s="153">
        <f t="shared" si="3"/>
        <v>3568909.12</v>
      </c>
      <c r="L29" s="153">
        <f t="shared" si="3"/>
        <v>9006673.26</v>
      </c>
      <c r="M29" s="474" t="s">
        <v>844</v>
      </c>
      <c r="N29" s="475"/>
      <c r="O29" s="476"/>
      <c r="P29" s="310" t="s">
        <v>1116</v>
      </c>
      <c r="Q29" s="310" t="s">
        <v>1115</v>
      </c>
      <c r="R29" s="310" t="s">
        <v>1114</v>
      </c>
      <c r="S29" s="310" t="s">
        <v>843</v>
      </c>
      <c r="T29" s="310" t="s">
        <v>1117</v>
      </c>
    </row>
    <row r="30" spans="1:20" ht="22.5" customHeight="1" thickTop="1">
      <c r="A30" s="173" t="s">
        <v>628</v>
      </c>
      <c r="B30" s="237" t="s">
        <v>778</v>
      </c>
      <c r="C30" s="252">
        <v>2000000</v>
      </c>
      <c r="D30" s="236">
        <v>16196987.37</v>
      </c>
      <c r="E30" s="236">
        <v>0</v>
      </c>
      <c r="F30" s="252">
        <v>0</v>
      </c>
      <c r="G30" s="253">
        <f aca="true" t="shared" si="4" ref="G30:G35">SUM(C30:F30)</f>
        <v>18196987.369999997</v>
      </c>
      <c r="H30" s="252">
        <v>1012029.6</v>
      </c>
      <c r="I30" s="236">
        <v>324004.87</v>
      </c>
      <c r="J30" s="236">
        <f aca="true" t="shared" si="5" ref="J30:J35">G30-I30</f>
        <v>17872982.499999996</v>
      </c>
      <c r="K30" s="236">
        <v>0</v>
      </c>
      <c r="L30" s="236">
        <f aca="true" t="shared" si="6" ref="L30:L35">J30-K30</f>
        <v>17872982.499999996</v>
      </c>
      <c r="M30" s="314">
        <v>33915.37</v>
      </c>
      <c r="N30" s="314">
        <v>8000000</v>
      </c>
      <c r="O30" s="314"/>
      <c r="P30" s="314">
        <v>2000000</v>
      </c>
      <c r="Q30" s="314">
        <v>5793072</v>
      </c>
      <c r="R30" s="314">
        <v>2370000</v>
      </c>
      <c r="S30" s="314">
        <f aca="true" t="shared" si="7" ref="S30:S35">SUM(M30:R30)</f>
        <v>18196987.37</v>
      </c>
      <c r="T30" s="314" t="s">
        <v>628</v>
      </c>
    </row>
    <row r="31" spans="1:20" ht="19.5" customHeight="1">
      <c r="A31" s="173" t="s">
        <v>779</v>
      </c>
      <c r="B31" s="171" t="s">
        <v>780</v>
      </c>
      <c r="C31" s="252">
        <v>0</v>
      </c>
      <c r="D31" s="236">
        <v>1433039.61</v>
      </c>
      <c r="E31" s="236">
        <v>0</v>
      </c>
      <c r="F31" s="252">
        <v>0</v>
      </c>
      <c r="G31" s="253">
        <f t="shared" si="4"/>
        <v>1433039.61</v>
      </c>
      <c r="H31" s="252">
        <v>1889241.33</v>
      </c>
      <c r="I31" s="236">
        <v>568495.31</v>
      </c>
      <c r="J31" s="236">
        <f t="shared" si="5"/>
        <v>864544.3</v>
      </c>
      <c r="K31" s="236">
        <v>0</v>
      </c>
      <c r="L31" s="236">
        <f t="shared" si="6"/>
        <v>864544.3</v>
      </c>
      <c r="M31" s="315">
        <v>549399.71</v>
      </c>
      <c r="N31" s="315">
        <v>84986.66</v>
      </c>
      <c r="O31" s="315"/>
      <c r="P31" s="314"/>
      <c r="Q31" s="314">
        <v>798653.24</v>
      </c>
      <c r="R31" s="314"/>
      <c r="S31" s="314">
        <f t="shared" si="7"/>
        <v>1433039.6099999999</v>
      </c>
      <c r="T31" s="314" t="s">
        <v>779</v>
      </c>
    </row>
    <row r="32" spans="1:20" ht="19.5" customHeight="1">
      <c r="A32" s="173" t="s">
        <v>781</v>
      </c>
      <c r="B32" s="171" t="s">
        <v>782</v>
      </c>
      <c r="C32" s="252">
        <v>0</v>
      </c>
      <c r="D32" s="236">
        <v>1918244.3</v>
      </c>
      <c r="E32" s="236">
        <v>0</v>
      </c>
      <c r="F32" s="252">
        <v>775900</v>
      </c>
      <c r="G32" s="253">
        <f t="shared" si="4"/>
        <v>2694144.3</v>
      </c>
      <c r="H32" s="252">
        <v>2068201.24</v>
      </c>
      <c r="I32" s="236">
        <v>0</v>
      </c>
      <c r="J32" s="236">
        <f t="shared" si="5"/>
        <v>2694144.3</v>
      </c>
      <c r="K32" s="236">
        <v>0</v>
      </c>
      <c r="L32" s="236">
        <f t="shared" si="6"/>
        <v>2694144.3</v>
      </c>
      <c r="M32" s="315">
        <v>130908.06</v>
      </c>
      <c r="N32" s="315">
        <v>62699.85</v>
      </c>
      <c r="O32" s="315">
        <v>445.91</v>
      </c>
      <c r="P32" s="314">
        <v>775900</v>
      </c>
      <c r="Q32" s="314">
        <v>1724190.48</v>
      </c>
      <c r="R32" s="314"/>
      <c r="S32" s="314">
        <f t="shared" si="7"/>
        <v>2694144.3</v>
      </c>
      <c r="T32" s="314" t="s">
        <v>781</v>
      </c>
    </row>
    <row r="33" spans="1:20" ht="15" customHeight="1">
      <c r="A33" s="173" t="s">
        <v>629</v>
      </c>
      <c r="B33" s="171" t="s">
        <v>783</v>
      </c>
      <c r="C33" s="252">
        <v>0</v>
      </c>
      <c r="D33" s="236">
        <v>10600000</v>
      </c>
      <c r="E33" s="236">
        <v>0</v>
      </c>
      <c r="F33" s="252">
        <v>-1112100</v>
      </c>
      <c r="G33" s="253">
        <f t="shared" si="4"/>
        <v>9487900</v>
      </c>
      <c r="H33" s="252">
        <v>8500156.41</v>
      </c>
      <c r="I33" s="236">
        <v>3223169.58</v>
      </c>
      <c r="J33" s="236">
        <f t="shared" si="5"/>
        <v>6264730.42</v>
      </c>
      <c r="K33" s="236">
        <v>0</v>
      </c>
      <c r="L33" s="236">
        <f t="shared" si="6"/>
        <v>6264730.42</v>
      </c>
      <c r="M33" s="315"/>
      <c r="N33" s="315"/>
      <c r="O33" s="315"/>
      <c r="P33" s="314">
        <v>9487900</v>
      </c>
      <c r="Q33" s="314"/>
      <c r="R33" s="314"/>
      <c r="S33" s="314">
        <f t="shared" si="7"/>
        <v>9487900</v>
      </c>
      <c r="T33" s="314" t="s">
        <v>629</v>
      </c>
    </row>
    <row r="34" spans="1:20" ht="21.75" customHeight="1">
      <c r="A34" s="173" t="s">
        <v>784</v>
      </c>
      <c r="B34" s="172" t="s">
        <v>785</v>
      </c>
      <c r="C34" s="252">
        <v>0</v>
      </c>
      <c r="D34" s="236">
        <v>2570202.33</v>
      </c>
      <c r="E34" s="236">
        <v>0</v>
      </c>
      <c r="F34" s="252">
        <v>0</v>
      </c>
      <c r="G34" s="253">
        <f t="shared" si="4"/>
        <v>2570202.33</v>
      </c>
      <c r="H34" s="252">
        <v>9760202.32</v>
      </c>
      <c r="I34" s="236">
        <v>0</v>
      </c>
      <c r="J34" s="236">
        <f>G34-I34</f>
        <v>2570202.33</v>
      </c>
      <c r="K34" s="236">
        <v>0</v>
      </c>
      <c r="L34" s="236">
        <f t="shared" si="6"/>
        <v>2570202.33</v>
      </c>
      <c r="M34" s="315">
        <v>763741.39</v>
      </c>
      <c r="N34" s="315"/>
      <c r="O34" s="315"/>
      <c r="P34" s="314"/>
      <c r="Q34" s="314">
        <f>Q38+Q39</f>
        <v>1806460.94</v>
      </c>
      <c r="R34" s="314"/>
      <c r="S34" s="314">
        <f t="shared" si="7"/>
        <v>2570202.33</v>
      </c>
      <c r="T34" s="314" t="s">
        <v>784</v>
      </c>
    </row>
    <row r="35" spans="1:20" ht="21.75" customHeight="1" thickBot="1">
      <c r="A35" s="173" t="s">
        <v>1108</v>
      </c>
      <c r="B35" s="172" t="s">
        <v>1109</v>
      </c>
      <c r="C35" s="252">
        <v>0</v>
      </c>
      <c r="D35" s="236">
        <v>0</v>
      </c>
      <c r="E35" s="236">
        <v>0</v>
      </c>
      <c r="F35" s="252">
        <v>1000000</v>
      </c>
      <c r="G35" s="253">
        <f t="shared" si="4"/>
        <v>1000000</v>
      </c>
      <c r="H35" s="252">
        <v>0</v>
      </c>
      <c r="I35" s="236">
        <v>0</v>
      </c>
      <c r="J35" s="236">
        <f t="shared" si="5"/>
        <v>1000000</v>
      </c>
      <c r="K35" s="236">
        <v>0</v>
      </c>
      <c r="L35" s="236">
        <f t="shared" si="6"/>
        <v>1000000</v>
      </c>
      <c r="M35" s="316"/>
      <c r="N35" s="316"/>
      <c r="O35" s="316"/>
      <c r="P35" s="316">
        <v>1000000</v>
      </c>
      <c r="Q35" s="316"/>
      <c r="R35" s="316"/>
      <c r="S35" s="314">
        <f t="shared" si="7"/>
        <v>1000000</v>
      </c>
      <c r="T35" s="316" t="s">
        <v>1108</v>
      </c>
    </row>
    <row r="36" spans="1:20" s="142" customFormat="1" ht="18" customHeight="1" thickTop="1">
      <c r="A36" s="437" t="s">
        <v>817</v>
      </c>
      <c r="B36" s="438"/>
      <c r="C36" s="153">
        <f>SUM(C30:C35)</f>
        <v>2000000</v>
      </c>
      <c r="D36" s="153">
        <f aca="true" t="shared" si="8" ref="D36:L36">SUM(D30:D35)</f>
        <v>32718473.61</v>
      </c>
      <c r="E36" s="153">
        <f t="shared" si="8"/>
        <v>0</v>
      </c>
      <c r="F36" s="153">
        <f t="shared" si="8"/>
        <v>663800</v>
      </c>
      <c r="G36" s="153">
        <f t="shared" si="8"/>
        <v>35382273.61</v>
      </c>
      <c r="H36" s="153">
        <f t="shared" si="8"/>
        <v>23229830.9</v>
      </c>
      <c r="I36" s="153">
        <f t="shared" si="8"/>
        <v>4115669.7600000002</v>
      </c>
      <c r="J36" s="153">
        <f t="shared" si="8"/>
        <v>31266603.849999994</v>
      </c>
      <c r="K36" s="153">
        <f t="shared" si="8"/>
        <v>0</v>
      </c>
      <c r="L36" s="153">
        <f t="shared" si="8"/>
        <v>31266603.849999994</v>
      </c>
      <c r="M36" s="317"/>
      <c r="N36" s="317"/>
      <c r="O36" s="317"/>
      <c r="P36" s="317"/>
      <c r="Q36" s="317"/>
      <c r="R36" s="317"/>
      <c r="S36" s="317"/>
      <c r="T36" s="317"/>
    </row>
    <row r="37" spans="1:12" ht="18.75" customHeight="1" thickBot="1">
      <c r="A37" s="173" t="s">
        <v>649</v>
      </c>
      <c r="B37" s="172" t="s">
        <v>1089</v>
      </c>
      <c r="C37" s="252">
        <v>600000</v>
      </c>
      <c r="D37" s="236">
        <v>0</v>
      </c>
      <c r="E37" s="236">
        <v>0</v>
      </c>
      <c r="F37" s="252">
        <v>0</v>
      </c>
      <c r="G37" s="252">
        <f>SUM(C37:F37)</f>
        <v>600000</v>
      </c>
      <c r="H37" s="252">
        <v>0</v>
      </c>
      <c r="I37" s="236">
        <v>0</v>
      </c>
      <c r="J37" s="236">
        <f>G37-I37</f>
        <v>600000</v>
      </c>
      <c r="K37" s="236">
        <v>0</v>
      </c>
      <c r="L37" s="236">
        <f>J37-K37</f>
        <v>600000</v>
      </c>
    </row>
    <row r="38" spans="1:18" ht="18.75" customHeight="1" thickTop="1">
      <c r="A38" s="173" t="s">
        <v>1105</v>
      </c>
      <c r="B38" s="172" t="s">
        <v>1106</v>
      </c>
      <c r="C38" s="252">
        <v>0</v>
      </c>
      <c r="D38" s="236">
        <v>0</v>
      </c>
      <c r="E38" s="236">
        <v>0</v>
      </c>
      <c r="F38" s="252">
        <v>650000</v>
      </c>
      <c r="G38" s="252">
        <f>SUM(C38:F38)</f>
        <v>650000</v>
      </c>
      <c r="H38" s="252">
        <v>0</v>
      </c>
      <c r="I38" s="236">
        <v>0</v>
      </c>
      <c r="J38" s="236">
        <f>G38-I38</f>
        <v>650000</v>
      </c>
      <c r="K38" s="236">
        <v>0</v>
      </c>
      <c r="L38" s="236">
        <f>J38-K38</f>
        <v>650000</v>
      </c>
      <c r="Q38" s="327">
        <v>1239807.11</v>
      </c>
      <c r="R38" s="477" t="s">
        <v>784</v>
      </c>
    </row>
    <row r="39" spans="1:20" s="142" customFormat="1" ht="17.25" customHeight="1" thickBot="1">
      <c r="A39" s="437" t="s">
        <v>818</v>
      </c>
      <c r="B39" s="438"/>
      <c r="C39" s="153">
        <f>SUM(C37:C38)</f>
        <v>600000</v>
      </c>
      <c r="D39" s="153">
        <f aca="true" t="shared" si="9" ref="D39:L39">SUM(D37:D38)</f>
        <v>0</v>
      </c>
      <c r="E39" s="153">
        <f t="shared" si="9"/>
        <v>0</v>
      </c>
      <c r="F39" s="153">
        <f t="shared" si="9"/>
        <v>650000</v>
      </c>
      <c r="G39" s="153">
        <f t="shared" si="9"/>
        <v>1250000</v>
      </c>
      <c r="H39" s="153">
        <f t="shared" si="9"/>
        <v>0</v>
      </c>
      <c r="I39" s="153">
        <f t="shared" si="9"/>
        <v>0</v>
      </c>
      <c r="J39" s="153">
        <f t="shared" si="9"/>
        <v>1250000</v>
      </c>
      <c r="K39" s="153">
        <f t="shared" si="9"/>
        <v>0</v>
      </c>
      <c r="L39" s="153">
        <f t="shared" si="9"/>
        <v>1250000</v>
      </c>
      <c r="M39" s="317"/>
      <c r="N39" s="317"/>
      <c r="O39" s="317"/>
      <c r="P39" s="317"/>
      <c r="Q39" s="328">
        <v>566653.83</v>
      </c>
      <c r="R39" s="478"/>
      <c r="S39" s="317"/>
      <c r="T39" s="317"/>
    </row>
    <row r="40" spans="1:12" ht="17.25" customHeight="1" thickTop="1">
      <c r="A40" s="173" t="s">
        <v>1072</v>
      </c>
      <c r="B40" s="171" t="s">
        <v>1091</v>
      </c>
      <c r="C40" s="252">
        <v>461366.54</v>
      </c>
      <c r="D40" s="236">
        <v>0</v>
      </c>
      <c r="E40" s="236">
        <v>0</v>
      </c>
      <c r="F40" s="252">
        <v>0</v>
      </c>
      <c r="G40" s="252">
        <f aca="true" t="shared" si="10" ref="G40:G47">SUM(C40:F40)</f>
        <v>461366.54</v>
      </c>
      <c r="H40" s="252">
        <f aca="true" t="shared" si="11" ref="H40:I44">G40</f>
        <v>461366.54</v>
      </c>
      <c r="I40" s="236">
        <f t="shared" si="11"/>
        <v>461366.54</v>
      </c>
      <c r="J40" s="236">
        <f>G40-I40</f>
        <v>0</v>
      </c>
      <c r="K40" s="236">
        <v>0</v>
      </c>
      <c r="L40" s="236">
        <f aca="true" t="shared" si="12" ref="L40:L47">J40-K40</f>
        <v>0</v>
      </c>
    </row>
    <row r="41" spans="1:12" ht="17.25" customHeight="1">
      <c r="A41" s="173" t="s">
        <v>1073</v>
      </c>
      <c r="B41" s="237" t="s">
        <v>786</v>
      </c>
      <c r="C41" s="252">
        <v>677301.95</v>
      </c>
      <c r="D41" s="236">
        <v>0</v>
      </c>
      <c r="E41" s="236">
        <v>0</v>
      </c>
      <c r="F41" s="252">
        <v>0</v>
      </c>
      <c r="G41" s="252">
        <f t="shared" si="10"/>
        <v>677301.95</v>
      </c>
      <c r="H41" s="252">
        <f t="shared" si="11"/>
        <v>677301.95</v>
      </c>
      <c r="I41" s="236">
        <f t="shared" si="11"/>
        <v>677301.95</v>
      </c>
      <c r="J41" s="236">
        <f>G41-I41</f>
        <v>0</v>
      </c>
      <c r="K41" s="236">
        <v>0</v>
      </c>
      <c r="L41" s="236">
        <f t="shared" si="12"/>
        <v>0</v>
      </c>
    </row>
    <row r="42" spans="1:12" ht="17.25" customHeight="1">
      <c r="A42" s="173" t="s">
        <v>1074</v>
      </c>
      <c r="B42" s="171" t="s">
        <v>787</v>
      </c>
      <c r="C42" s="252">
        <v>670055.66</v>
      </c>
      <c r="D42" s="236">
        <v>0</v>
      </c>
      <c r="E42" s="236">
        <v>0</v>
      </c>
      <c r="F42" s="252">
        <v>0</v>
      </c>
      <c r="G42" s="252">
        <f t="shared" si="10"/>
        <v>670055.66</v>
      </c>
      <c r="H42" s="252">
        <f t="shared" si="11"/>
        <v>670055.66</v>
      </c>
      <c r="I42" s="236">
        <f t="shared" si="11"/>
        <v>670055.66</v>
      </c>
      <c r="J42" s="236">
        <f>G42-I42</f>
        <v>0</v>
      </c>
      <c r="K42" s="236">
        <v>0</v>
      </c>
      <c r="L42" s="236">
        <f t="shared" si="12"/>
        <v>0</v>
      </c>
    </row>
    <row r="43" spans="1:12" ht="17.25" customHeight="1">
      <c r="A43" s="173" t="s">
        <v>1075</v>
      </c>
      <c r="B43" s="171" t="s">
        <v>788</v>
      </c>
      <c r="C43" s="252">
        <v>1563351.8</v>
      </c>
      <c r="D43" s="236">
        <v>0</v>
      </c>
      <c r="E43" s="236">
        <v>0</v>
      </c>
      <c r="F43" s="252">
        <v>0</v>
      </c>
      <c r="G43" s="252">
        <f t="shared" si="10"/>
        <v>1563351.8</v>
      </c>
      <c r="H43" s="252">
        <f t="shared" si="11"/>
        <v>1563351.8</v>
      </c>
      <c r="I43" s="236">
        <f t="shared" si="11"/>
        <v>1563351.8</v>
      </c>
      <c r="J43" s="236">
        <f>G43-I43</f>
        <v>0</v>
      </c>
      <c r="K43" s="236">
        <v>0</v>
      </c>
      <c r="L43" s="236">
        <f t="shared" si="12"/>
        <v>0</v>
      </c>
    </row>
    <row r="44" spans="1:12" ht="17.25" customHeight="1" thickBot="1">
      <c r="A44" s="173" t="s">
        <v>1076</v>
      </c>
      <c r="B44" s="171" t="s">
        <v>789</v>
      </c>
      <c r="C44" s="252">
        <v>1010353.11</v>
      </c>
      <c r="D44" s="236">
        <v>0</v>
      </c>
      <c r="E44" s="236">
        <v>0</v>
      </c>
      <c r="F44" s="252">
        <v>0</v>
      </c>
      <c r="G44" s="252">
        <f>SUM(C44:F44)</f>
        <v>1010353.11</v>
      </c>
      <c r="H44" s="252">
        <f t="shared" si="11"/>
        <v>1010353.11</v>
      </c>
      <c r="I44" s="236">
        <f t="shared" si="11"/>
        <v>1010353.11</v>
      </c>
      <c r="J44" s="236">
        <f>G44-I44</f>
        <v>0</v>
      </c>
      <c r="K44" s="236">
        <v>0</v>
      </c>
      <c r="L44" s="236">
        <f>J44-K44</f>
        <v>0</v>
      </c>
    </row>
    <row r="45" spans="1:20" ht="14.25" customHeight="1" thickBot="1" thickTop="1">
      <c r="A45" s="452" t="s">
        <v>0</v>
      </c>
      <c r="B45" s="452" t="s">
        <v>1</v>
      </c>
      <c r="C45" s="454" t="s">
        <v>2</v>
      </c>
      <c r="D45" s="455"/>
      <c r="E45" s="455"/>
      <c r="F45" s="455"/>
      <c r="G45" s="456"/>
      <c r="H45" s="452" t="s">
        <v>6</v>
      </c>
      <c r="I45" s="452" t="s">
        <v>7</v>
      </c>
      <c r="J45" s="452" t="s">
        <v>1057</v>
      </c>
      <c r="K45" s="452" t="s">
        <v>9</v>
      </c>
      <c r="L45" s="452" t="s">
        <v>1058</v>
      </c>
      <c r="O45" s="313"/>
      <c r="P45" s="313"/>
      <c r="Q45" s="313"/>
      <c r="R45" s="313"/>
      <c r="S45" s="313"/>
      <c r="T45" s="313"/>
    </row>
    <row r="46" spans="1:12" ht="18" customHeight="1" thickBot="1" thickTop="1">
      <c r="A46" s="453"/>
      <c r="B46" s="453"/>
      <c r="C46" s="244" t="s">
        <v>1052</v>
      </c>
      <c r="D46" s="244" t="s">
        <v>97</v>
      </c>
      <c r="E46" s="300" t="s">
        <v>1064</v>
      </c>
      <c r="F46" s="244" t="s">
        <v>4</v>
      </c>
      <c r="G46" s="246" t="s">
        <v>5</v>
      </c>
      <c r="H46" s="453"/>
      <c r="I46" s="453"/>
      <c r="J46" s="453"/>
      <c r="K46" s="453"/>
      <c r="L46" s="453"/>
    </row>
    <row r="47" spans="1:12" ht="18" customHeight="1" thickTop="1">
      <c r="A47" s="173" t="s">
        <v>1090</v>
      </c>
      <c r="B47" s="172" t="s">
        <v>790</v>
      </c>
      <c r="C47" s="252">
        <v>6866093.27</v>
      </c>
      <c r="D47" s="236">
        <v>0</v>
      </c>
      <c r="E47" s="236">
        <v>0</v>
      </c>
      <c r="F47" s="252">
        <v>0</v>
      </c>
      <c r="G47" s="252">
        <f t="shared" si="10"/>
        <v>6866093.27</v>
      </c>
      <c r="H47" s="252">
        <f>G47</f>
        <v>6866093.27</v>
      </c>
      <c r="I47" s="236">
        <f>H47</f>
        <v>6866093.27</v>
      </c>
      <c r="J47" s="236">
        <f>G47-I47</f>
        <v>0</v>
      </c>
      <c r="K47" s="236">
        <v>0</v>
      </c>
      <c r="L47" s="236">
        <f t="shared" si="12"/>
        <v>0</v>
      </c>
    </row>
    <row r="48" spans="1:20" s="142" customFormat="1" ht="17.25" customHeight="1">
      <c r="A48" s="437" t="s">
        <v>1051</v>
      </c>
      <c r="B48" s="438"/>
      <c r="C48" s="153">
        <f>SUM(C40:C47)</f>
        <v>11248522.33</v>
      </c>
      <c r="D48" s="153">
        <f aca="true" t="shared" si="13" ref="D48:L48">SUM(D40:D47)</f>
        <v>0</v>
      </c>
      <c r="E48" s="153">
        <f t="shared" si="13"/>
        <v>0</v>
      </c>
      <c r="F48" s="153">
        <f t="shared" si="13"/>
        <v>0</v>
      </c>
      <c r="G48" s="153">
        <f t="shared" si="13"/>
        <v>11248522.33</v>
      </c>
      <c r="H48" s="153">
        <f t="shared" si="13"/>
        <v>11248522.33</v>
      </c>
      <c r="I48" s="153">
        <f t="shared" si="13"/>
        <v>11248522.33</v>
      </c>
      <c r="J48" s="153">
        <f t="shared" si="13"/>
        <v>0</v>
      </c>
      <c r="K48" s="153">
        <f t="shared" si="13"/>
        <v>0</v>
      </c>
      <c r="L48" s="153">
        <f t="shared" si="13"/>
        <v>0</v>
      </c>
      <c r="M48" s="317"/>
      <c r="N48" s="317"/>
      <c r="O48" s="317"/>
      <c r="P48" s="317"/>
      <c r="Q48" s="317"/>
      <c r="R48" s="317"/>
      <c r="S48" s="317"/>
      <c r="T48" s="317"/>
    </row>
    <row r="49" spans="1:20" s="152" customFormat="1" ht="18" customHeight="1">
      <c r="A49" s="457" t="s">
        <v>83</v>
      </c>
      <c r="B49" s="457"/>
      <c r="C49" s="154">
        <f aca="true" t="shared" si="14" ref="C49:L49">C29+C36+C48+C39</f>
        <v>17318500</v>
      </c>
      <c r="D49" s="154">
        <f t="shared" si="14"/>
        <v>45528075.89</v>
      </c>
      <c r="E49" s="154">
        <f t="shared" si="14"/>
        <v>0</v>
      </c>
      <c r="F49" s="154">
        <f t="shared" si="14"/>
        <v>2871426.3899999997</v>
      </c>
      <c r="G49" s="154">
        <f t="shared" si="14"/>
        <v>65718002.28</v>
      </c>
      <c r="H49" s="154">
        <f t="shared" si="14"/>
        <v>42626677.72</v>
      </c>
      <c r="I49" s="154">
        <f t="shared" si="14"/>
        <v>20625816.05</v>
      </c>
      <c r="J49" s="154">
        <f t="shared" si="14"/>
        <v>45092186.22999999</v>
      </c>
      <c r="K49" s="154">
        <f t="shared" si="14"/>
        <v>3568909.12</v>
      </c>
      <c r="L49" s="154">
        <f t="shared" si="14"/>
        <v>41523277.10999999</v>
      </c>
      <c r="M49" s="318"/>
      <c r="N49" s="318"/>
      <c r="O49" s="318"/>
      <c r="P49" s="318"/>
      <c r="Q49" s="318"/>
      <c r="R49" s="318"/>
      <c r="S49" s="318"/>
      <c r="T49" s="318"/>
    </row>
    <row r="50" spans="1:12" ht="18.75" customHeight="1">
      <c r="A50" s="173" t="s">
        <v>791</v>
      </c>
      <c r="B50" s="237" t="s">
        <v>792</v>
      </c>
      <c r="C50" s="252">
        <v>0</v>
      </c>
      <c r="D50" s="236">
        <v>289600.91</v>
      </c>
      <c r="E50" s="236">
        <v>0</v>
      </c>
      <c r="F50" s="252">
        <v>0</v>
      </c>
      <c r="G50" s="252">
        <f>SUM(C50:F50)</f>
        <v>289600.91</v>
      </c>
      <c r="H50" s="252">
        <v>132558.61</v>
      </c>
      <c r="I50" s="236">
        <v>47150.4</v>
      </c>
      <c r="J50" s="236">
        <f>G50-I50</f>
        <v>242450.50999999998</v>
      </c>
      <c r="K50" s="254">
        <v>0</v>
      </c>
      <c r="L50" s="254">
        <f>J50-K50</f>
        <v>242450.50999999998</v>
      </c>
    </row>
    <row r="51" spans="1:12" ht="18.75" customHeight="1">
      <c r="A51" s="173" t="s">
        <v>793</v>
      </c>
      <c r="B51" s="171" t="s">
        <v>794</v>
      </c>
      <c r="C51" s="252">
        <v>0</v>
      </c>
      <c r="D51" s="236">
        <v>0</v>
      </c>
      <c r="E51" s="236">
        <v>0</v>
      </c>
      <c r="F51" s="252">
        <v>0</v>
      </c>
      <c r="G51" s="252">
        <f>SUM(C51:F51)</f>
        <v>0</v>
      </c>
      <c r="H51" s="252">
        <v>0</v>
      </c>
      <c r="I51" s="236">
        <v>0</v>
      </c>
      <c r="J51" s="236">
        <f>G51-I51</f>
        <v>0</v>
      </c>
      <c r="K51" s="236">
        <v>0</v>
      </c>
      <c r="L51" s="254">
        <f>J51-K51</f>
        <v>0</v>
      </c>
    </row>
    <row r="52" spans="1:12" ht="18.75" customHeight="1">
      <c r="A52" s="173" t="s">
        <v>795</v>
      </c>
      <c r="B52" s="172" t="s">
        <v>796</v>
      </c>
      <c r="C52" s="252">
        <v>0</v>
      </c>
      <c r="D52" s="236">
        <v>0</v>
      </c>
      <c r="E52" s="236">
        <v>0</v>
      </c>
      <c r="F52" s="252">
        <v>0</v>
      </c>
      <c r="G52" s="252">
        <f>SUM(C52:F52)</f>
        <v>0</v>
      </c>
      <c r="H52" s="252">
        <v>0</v>
      </c>
      <c r="I52" s="236">
        <v>0</v>
      </c>
      <c r="J52" s="236">
        <f>G52-I52</f>
        <v>0</v>
      </c>
      <c r="K52" s="236">
        <v>0</v>
      </c>
      <c r="L52" s="254">
        <f>J52-K52</f>
        <v>0</v>
      </c>
    </row>
    <row r="53" spans="1:20" s="142" customFormat="1" ht="15" customHeight="1">
      <c r="A53" s="437" t="s">
        <v>816</v>
      </c>
      <c r="B53" s="438"/>
      <c r="C53" s="153">
        <f>SUM(C50:C52)</f>
        <v>0</v>
      </c>
      <c r="D53" s="153">
        <f aca="true" t="shared" si="15" ref="D53:L53">SUM(D50:D52)</f>
        <v>289600.91</v>
      </c>
      <c r="E53" s="153">
        <f t="shared" si="15"/>
        <v>0</v>
      </c>
      <c r="F53" s="153">
        <f t="shared" si="15"/>
        <v>0</v>
      </c>
      <c r="G53" s="153">
        <f t="shared" si="15"/>
        <v>289600.91</v>
      </c>
      <c r="H53" s="153">
        <f t="shared" si="15"/>
        <v>132558.61</v>
      </c>
      <c r="I53" s="153">
        <f t="shared" si="15"/>
        <v>47150.4</v>
      </c>
      <c r="J53" s="153">
        <f t="shared" si="15"/>
        <v>242450.50999999998</v>
      </c>
      <c r="K53" s="153">
        <f t="shared" si="15"/>
        <v>0</v>
      </c>
      <c r="L53" s="153">
        <f t="shared" si="15"/>
        <v>242450.50999999998</v>
      </c>
      <c r="M53" s="317"/>
      <c r="N53" s="317"/>
      <c r="O53" s="317"/>
      <c r="P53" s="317"/>
      <c r="Q53" s="317"/>
      <c r="R53" s="317"/>
      <c r="S53" s="317"/>
      <c r="T53" s="317"/>
    </row>
    <row r="54" spans="1:12" ht="18.75" customHeight="1">
      <c r="A54" s="173" t="s">
        <v>797</v>
      </c>
      <c r="B54" s="303" t="s">
        <v>798</v>
      </c>
      <c r="C54" s="252">
        <v>0</v>
      </c>
      <c r="D54" s="236">
        <v>1805139.87</v>
      </c>
      <c r="E54" s="236">
        <v>0</v>
      </c>
      <c r="F54" s="236">
        <v>0</v>
      </c>
      <c r="G54" s="252">
        <f>SUM(C54:F54)</f>
        <v>1805139.87</v>
      </c>
      <c r="H54" s="252">
        <v>1805133.92</v>
      </c>
      <c r="I54" s="236">
        <v>33723</v>
      </c>
      <c r="J54" s="236">
        <f>G54-I54</f>
        <v>1771416.87</v>
      </c>
      <c r="K54" s="236">
        <v>0</v>
      </c>
      <c r="L54" s="236">
        <f>J54-K54</f>
        <v>1771416.87</v>
      </c>
    </row>
    <row r="55" spans="1:12" ht="18.75" customHeight="1">
      <c r="A55" s="173" t="s">
        <v>799</v>
      </c>
      <c r="B55" s="171" t="s">
        <v>1152</v>
      </c>
      <c r="C55" s="252">
        <v>0</v>
      </c>
      <c r="D55" s="236">
        <v>1622000</v>
      </c>
      <c r="E55" s="236">
        <v>0</v>
      </c>
      <c r="F55" s="236">
        <v>0</v>
      </c>
      <c r="G55" s="252">
        <f>SUM(C55:F55)</f>
        <v>1622000</v>
      </c>
      <c r="H55" s="252">
        <v>0</v>
      </c>
      <c r="I55" s="236">
        <v>0</v>
      </c>
      <c r="J55" s="236">
        <f>G55-I55</f>
        <v>1622000</v>
      </c>
      <c r="K55" s="236">
        <v>0</v>
      </c>
      <c r="L55" s="236">
        <f>J55-K55</f>
        <v>1622000</v>
      </c>
    </row>
    <row r="56" spans="1:12" ht="18.75" customHeight="1">
      <c r="A56" s="173" t="s">
        <v>800</v>
      </c>
      <c r="B56" s="171" t="s">
        <v>1153</v>
      </c>
      <c r="C56" s="252">
        <v>0</v>
      </c>
      <c r="D56" s="236">
        <v>2376000</v>
      </c>
      <c r="E56" s="236">
        <v>0</v>
      </c>
      <c r="F56" s="236">
        <v>0</v>
      </c>
      <c r="G56" s="252">
        <f>SUM(C56:F56)</f>
        <v>2376000</v>
      </c>
      <c r="H56" s="252">
        <v>0</v>
      </c>
      <c r="I56" s="236">
        <v>0</v>
      </c>
      <c r="J56" s="236">
        <f>G56-I56</f>
        <v>2376000</v>
      </c>
      <c r="K56" s="236">
        <v>0</v>
      </c>
      <c r="L56" s="236">
        <f>J56-K56</f>
        <v>2376000</v>
      </c>
    </row>
    <row r="57" spans="1:12" ht="19.5" customHeight="1">
      <c r="A57" s="173" t="s">
        <v>801</v>
      </c>
      <c r="B57" s="172" t="s">
        <v>1154</v>
      </c>
      <c r="C57" s="252">
        <v>300000</v>
      </c>
      <c r="D57" s="236">
        <v>4207961.38</v>
      </c>
      <c r="E57" s="236">
        <v>0</v>
      </c>
      <c r="F57" s="236">
        <v>0</v>
      </c>
      <c r="G57" s="252">
        <f>SUM(C57:F57)</f>
        <v>4507961.38</v>
      </c>
      <c r="H57" s="252">
        <v>635091.74</v>
      </c>
      <c r="I57" s="236">
        <v>429291.74</v>
      </c>
      <c r="J57" s="236">
        <f>G57-I57</f>
        <v>4078669.6399999997</v>
      </c>
      <c r="K57" s="236">
        <v>2800000</v>
      </c>
      <c r="L57" s="236">
        <f>J57-K57</f>
        <v>1278669.6399999997</v>
      </c>
    </row>
    <row r="58" spans="1:20" s="142" customFormat="1" ht="16.5" customHeight="1">
      <c r="A58" s="437" t="s">
        <v>817</v>
      </c>
      <c r="B58" s="438"/>
      <c r="C58" s="153">
        <f>SUM(C54:C57)</f>
        <v>300000</v>
      </c>
      <c r="D58" s="153">
        <f aca="true" t="shared" si="16" ref="D58:L58">SUM(D54:D57)</f>
        <v>10011101.25</v>
      </c>
      <c r="E58" s="153">
        <f t="shared" si="16"/>
        <v>0</v>
      </c>
      <c r="F58" s="153">
        <f t="shared" si="16"/>
        <v>0</v>
      </c>
      <c r="G58" s="153">
        <f t="shared" si="16"/>
        <v>10311101.25</v>
      </c>
      <c r="H58" s="153">
        <f t="shared" si="16"/>
        <v>2440225.66</v>
      </c>
      <c r="I58" s="153">
        <f t="shared" si="16"/>
        <v>463014.74</v>
      </c>
      <c r="J58" s="153">
        <f t="shared" si="16"/>
        <v>9848086.51</v>
      </c>
      <c r="K58" s="153">
        <f t="shared" si="16"/>
        <v>2800000</v>
      </c>
      <c r="L58" s="153">
        <f t="shared" si="16"/>
        <v>7048086.51</v>
      </c>
      <c r="M58" s="317"/>
      <c r="N58" s="317"/>
      <c r="O58" s="317"/>
      <c r="P58" s="317"/>
      <c r="Q58" s="317"/>
      <c r="R58" s="317"/>
      <c r="S58" s="317"/>
      <c r="T58" s="317"/>
    </row>
    <row r="59" spans="1:12" ht="22.5" customHeight="1">
      <c r="A59" s="173" t="s">
        <v>802</v>
      </c>
      <c r="B59" s="174" t="s">
        <v>803</v>
      </c>
      <c r="C59" s="252">
        <v>0</v>
      </c>
      <c r="D59" s="236">
        <v>21600</v>
      </c>
      <c r="E59" s="236">
        <v>0</v>
      </c>
      <c r="F59" s="252">
        <v>0</v>
      </c>
      <c r="G59" s="252">
        <f>SUM(C59:F59)</f>
        <v>21600</v>
      </c>
      <c r="H59" s="252">
        <v>21600</v>
      </c>
      <c r="I59" s="236">
        <v>0</v>
      </c>
      <c r="J59" s="236">
        <f>G59-I59</f>
        <v>21600</v>
      </c>
      <c r="K59" s="236">
        <v>0</v>
      </c>
      <c r="L59" s="236">
        <f>J59-K59</f>
        <v>21600</v>
      </c>
    </row>
    <row r="60" spans="1:20" s="142" customFormat="1" ht="18" customHeight="1">
      <c r="A60" s="437" t="s">
        <v>818</v>
      </c>
      <c r="B60" s="438"/>
      <c r="C60" s="153">
        <f>SUM(C59)</f>
        <v>0</v>
      </c>
      <c r="D60" s="153">
        <f aca="true" t="shared" si="17" ref="D60:L60">SUM(D59)</f>
        <v>21600</v>
      </c>
      <c r="E60" s="153">
        <f t="shared" si="17"/>
        <v>0</v>
      </c>
      <c r="F60" s="153">
        <f t="shared" si="17"/>
        <v>0</v>
      </c>
      <c r="G60" s="153">
        <f t="shared" si="17"/>
        <v>21600</v>
      </c>
      <c r="H60" s="153">
        <f t="shared" si="17"/>
        <v>21600</v>
      </c>
      <c r="I60" s="153">
        <f t="shared" si="17"/>
        <v>0</v>
      </c>
      <c r="J60" s="153">
        <f t="shared" si="17"/>
        <v>21600</v>
      </c>
      <c r="K60" s="153">
        <f t="shared" si="17"/>
        <v>0</v>
      </c>
      <c r="L60" s="153">
        <f t="shared" si="17"/>
        <v>21600</v>
      </c>
      <c r="M60" s="317"/>
      <c r="N60" s="317"/>
      <c r="O60" s="317"/>
      <c r="P60" s="317"/>
      <c r="Q60" s="317"/>
      <c r="R60" s="317"/>
      <c r="S60" s="317"/>
      <c r="T60" s="317"/>
    </row>
    <row r="61" spans="1:12" ht="21.75" customHeight="1">
      <c r="A61" s="173" t="s">
        <v>804</v>
      </c>
      <c r="B61" s="237" t="s">
        <v>805</v>
      </c>
      <c r="C61" s="252">
        <v>0</v>
      </c>
      <c r="D61" s="236">
        <v>287907.01</v>
      </c>
      <c r="E61" s="236">
        <v>0</v>
      </c>
      <c r="F61" s="252">
        <v>0</v>
      </c>
      <c r="G61" s="252">
        <f>SUM(C61:F61)</f>
        <v>287907.01</v>
      </c>
      <c r="H61" s="252">
        <v>221973.01</v>
      </c>
      <c r="I61" s="236">
        <v>0</v>
      </c>
      <c r="J61" s="236">
        <f aca="true" t="shared" si="18" ref="J61:J67">G61-I61</f>
        <v>287907.01</v>
      </c>
      <c r="K61" s="236">
        <v>0</v>
      </c>
      <c r="L61" s="236">
        <f>J61-K61</f>
        <v>287907.01</v>
      </c>
    </row>
    <row r="62" spans="1:12" ht="14.25" customHeight="1">
      <c r="A62" s="173" t="s">
        <v>806</v>
      </c>
      <c r="B62" s="171" t="s">
        <v>807</v>
      </c>
      <c r="C62" s="252">
        <v>0</v>
      </c>
      <c r="D62" s="255">
        <v>67503.31</v>
      </c>
      <c r="E62" s="236">
        <v>0</v>
      </c>
      <c r="F62" s="252">
        <v>0</v>
      </c>
      <c r="G62" s="253">
        <f>SUM(C62:F62)</f>
        <v>67503.31</v>
      </c>
      <c r="H62" s="252">
        <v>0</v>
      </c>
      <c r="I62" s="236">
        <v>0</v>
      </c>
      <c r="J62" s="236">
        <f t="shared" si="18"/>
        <v>67503.31</v>
      </c>
      <c r="K62" s="236">
        <v>0</v>
      </c>
      <c r="L62" s="236">
        <f>J62-K62</f>
        <v>67503.31</v>
      </c>
    </row>
    <row r="63" spans="1:12" ht="14.25" customHeight="1">
      <c r="A63" s="173" t="s">
        <v>808</v>
      </c>
      <c r="B63" s="171" t="s">
        <v>809</v>
      </c>
      <c r="C63" s="252">
        <v>0</v>
      </c>
      <c r="D63" s="236">
        <v>0</v>
      </c>
      <c r="E63" s="236">
        <v>0</v>
      </c>
      <c r="F63" s="252">
        <v>0</v>
      </c>
      <c r="G63" s="252">
        <f>SUM(C63:F63)</f>
        <v>0</v>
      </c>
      <c r="H63" s="252">
        <v>0</v>
      </c>
      <c r="I63" s="236">
        <v>0</v>
      </c>
      <c r="J63" s="236">
        <f t="shared" si="18"/>
        <v>0</v>
      </c>
      <c r="K63" s="236">
        <v>0</v>
      </c>
      <c r="L63" s="236">
        <f>J63-K63</f>
        <v>0</v>
      </c>
    </row>
    <row r="64" spans="1:12" ht="14.25" customHeight="1">
      <c r="A64" s="173" t="s">
        <v>810</v>
      </c>
      <c r="B64" s="171" t="s">
        <v>811</v>
      </c>
      <c r="C64" s="252">
        <v>0</v>
      </c>
      <c r="D64" s="255">
        <v>0</v>
      </c>
      <c r="E64" s="236">
        <v>0</v>
      </c>
      <c r="F64" s="252">
        <v>0</v>
      </c>
      <c r="G64" s="253">
        <f>SUM(C64:F64)</f>
        <v>0</v>
      </c>
      <c r="H64" s="252">
        <v>0</v>
      </c>
      <c r="I64" s="236">
        <v>0</v>
      </c>
      <c r="J64" s="236">
        <f t="shared" si="18"/>
        <v>0</v>
      </c>
      <c r="K64" s="236">
        <v>0</v>
      </c>
      <c r="L64" s="236">
        <f>J64-K64</f>
        <v>0</v>
      </c>
    </row>
    <row r="65" spans="1:20" s="142" customFormat="1" ht="15.75" customHeight="1">
      <c r="A65" s="437" t="s">
        <v>819</v>
      </c>
      <c r="B65" s="438"/>
      <c r="C65" s="153">
        <f>SUM(C61:C64)</f>
        <v>0</v>
      </c>
      <c r="D65" s="153">
        <f aca="true" t="shared" si="19" ref="D65:L65">SUM(D61:D64)</f>
        <v>355410.32</v>
      </c>
      <c r="E65" s="153">
        <f t="shared" si="19"/>
        <v>0</v>
      </c>
      <c r="F65" s="153">
        <f t="shared" si="19"/>
        <v>0</v>
      </c>
      <c r="G65" s="153">
        <f t="shared" si="19"/>
        <v>355410.32</v>
      </c>
      <c r="H65" s="153">
        <f t="shared" si="19"/>
        <v>221973.01</v>
      </c>
      <c r="I65" s="153">
        <f t="shared" si="19"/>
        <v>0</v>
      </c>
      <c r="J65" s="153">
        <f t="shared" si="19"/>
        <v>355410.32</v>
      </c>
      <c r="K65" s="153">
        <f t="shared" si="19"/>
        <v>0</v>
      </c>
      <c r="L65" s="153">
        <f t="shared" si="19"/>
        <v>355410.32</v>
      </c>
      <c r="M65" s="317"/>
      <c r="N65" s="317"/>
      <c r="O65" s="317"/>
      <c r="P65" s="317"/>
      <c r="Q65" s="317"/>
      <c r="R65" s="317"/>
      <c r="S65" s="317"/>
      <c r="T65" s="317"/>
    </row>
    <row r="66" spans="1:12" ht="15.75" customHeight="1">
      <c r="A66" s="173" t="s">
        <v>812</v>
      </c>
      <c r="B66" s="237" t="s">
        <v>813</v>
      </c>
      <c r="C66" s="252">
        <v>0</v>
      </c>
      <c r="D66" s="236">
        <v>133600</v>
      </c>
      <c r="E66" s="236">
        <v>0</v>
      </c>
      <c r="F66" s="252">
        <v>0</v>
      </c>
      <c r="G66" s="252">
        <f>SUM(C66:F66)</f>
        <v>133600</v>
      </c>
      <c r="H66" s="252">
        <v>133200</v>
      </c>
      <c r="I66" s="236">
        <v>0</v>
      </c>
      <c r="J66" s="236">
        <f>G66-I66</f>
        <v>133600</v>
      </c>
      <c r="K66" s="236">
        <v>0</v>
      </c>
      <c r="L66" s="236">
        <f>J66-K66</f>
        <v>133600</v>
      </c>
    </row>
    <row r="67" spans="1:12" ht="15.75" customHeight="1">
      <c r="A67" s="173" t="s">
        <v>814</v>
      </c>
      <c r="B67" s="172" t="s">
        <v>815</v>
      </c>
      <c r="C67" s="252">
        <v>600000</v>
      </c>
      <c r="D67" s="236">
        <v>480941.51</v>
      </c>
      <c r="E67" s="236">
        <v>0</v>
      </c>
      <c r="F67" s="252">
        <v>0</v>
      </c>
      <c r="G67" s="252">
        <f>SUM(C67:F67)</f>
        <v>1080941.51</v>
      </c>
      <c r="H67" s="252">
        <v>137562.23</v>
      </c>
      <c r="I67" s="236">
        <v>0</v>
      </c>
      <c r="J67" s="236">
        <f t="shared" si="18"/>
        <v>1080941.51</v>
      </c>
      <c r="K67" s="236">
        <v>0</v>
      </c>
      <c r="L67" s="236">
        <f>J67-K67</f>
        <v>1080941.51</v>
      </c>
    </row>
    <row r="68" spans="1:20" s="142" customFormat="1" ht="18" customHeight="1">
      <c r="A68" s="437" t="s">
        <v>820</v>
      </c>
      <c r="B68" s="438"/>
      <c r="C68" s="153">
        <f>SUM(C66:C67)</f>
        <v>600000</v>
      </c>
      <c r="D68" s="153">
        <f aca="true" t="shared" si="20" ref="D68:L68">SUM(D66:D67)</f>
        <v>614541.51</v>
      </c>
      <c r="E68" s="153">
        <f t="shared" si="20"/>
        <v>0</v>
      </c>
      <c r="F68" s="153">
        <f t="shared" si="20"/>
        <v>0</v>
      </c>
      <c r="G68" s="153">
        <f t="shared" si="20"/>
        <v>1214541.51</v>
      </c>
      <c r="H68" s="153">
        <f t="shared" si="20"/>
        <v>270762.23</v>
      </c>
      <c r="I68" s="153">
        <f t="shared" si="20"/>
        <v>0</v>
      </c>
      <c r="J68" s="153">
        <f t="shared" si="20"/>
        <v>1214541.51</v>
      </c>
      <c r="K68" s="153">
        <f t="shared" si="20"/>
        <v>0</v>
      </c>
      <c r="L68" s="153">
        <f t="shared" si="20"/>
        <v>1214541.51</v>
      </c>
      <c r="M68" s="317"/>
      <c r="N68" s="317"/>
      <c r="O68" s="317"/>
      <c r="P68" s="317"/>
      <c r="Q68" s="317"/>
      <c r="R68" s="317"/>
      <c r="S68" s="317"/>
      <c r="T68" s="317"/>
    </row>
    <row r="69" spans="1:20" s="152" customFormat="1" ht="18" customHeight="1">
      <c r="A69" s="308" t="s">
        <v>87</v>
      </c>
      <c r="B69" s="307"/>
      <c r="C69" s="154">
        <f>C53+C58+C60+C65+C68</f>
        <v>900000</v>
      </c>
      <c r="D69" s="154">
        <f aca="true" t="shared" si="21" ref="D69:L69">D53+D58+D60+D65+D68</f>
        <v>11292253.99</v>
      </c>
      <c r="E69" s="154">
        <f t="shared" si="21"/>
        <v>0</v>
      </c>
      <c r="F69" s="154">
        <f t="shared" si="21"/>
        <v>0</v>
      </c>
      <c r="G69" s="154">
        <f t="shared" si="21"/>
        <v>12192253.99</v>
      </c>
      <c r="H69" s="154">
        <f t="shared" si="21"/>
        <v>3087119.5100000002</v>
      </c>
      <c r="I69" s="154">
        <f t="shared" si="21"/>
        <v>510165.14</v>
      </c>
      <c r="J69" s="154">
        <f t="shared" si="21"/>
        <v>11682088.85</v>
      </c>
      <c r="K69" s="154">
        <f t="shared" si="21"/>
        <v>2800000</v>
      </c>
      <c r="L69" s="154">
        <f t="shared" si="21"/>
        <v>8882088.85</v>
      </c>
      <c r="M69" s="318"/>
      <c r="N69" s="318"/>
      <c r="O69" s="318"/>
      <c r="P69" s="318"/>
      <c r="Q69" s="318"/>
      <c r="R69" s="318"/>
      <c r="S69" s="318"/>
      <c r="T69" s="318"/>
    </row>
    <row r="70" spans="1:12" ht="17.25" customHeight="1">
      <c r="A70" s="173" t="s">
        <v>728</v>
      </c>
      <c r="B70" s="237" t="s">
        <v>1155</v>
      </c>
      <c r="C70" s="252">
        <v>0</v>
      </c>
      <c r="D70" s="236">
        <v>558520</v>
      </c>
      <c r="E70" s="236">
        <v>0</v>
      </c>
      <c r="F70" s="252">
        <v>250000</v>
      </c>
      <c r="G70" s="252">
        <f>SUM(C70:F70)</f>
        <v>808520</v>
      </c>
      <c r="H70" s="252">
        <v>230979.6</v>
      </c>
      <c r="I70" s="236">
        <v>196680</v>
      </c>
      <c r="J70" s="236">
        <f>G70-I70</f>
        <v>611840</v>
      </c>
      <c r="K70" s="236">
        <v>300000</v>
      </c>
      <c r="L70" s="236">
        <f>J70-K70</f>
        <v>311840</v>
      </c>
    </row>
    <row r="71" spans="1:12" ht="21" customHeight="1">
      <c r="A71" s="173" t="s">
        <v>729</v>
      </c>
      <c r="B71" s="171" t="s">
        <v>1156</v>
      </c>
      <c r="C71" s="252">
        <v>200000</v>
      </c>
      <c r="D71" s="236">
        <v>4352178.01</v>
      </c>
      <c r="E71" s="236">
        <v>0</v>
      </c>
      <c r="F71" s="252">
        <v>-250000</v>
      </c>
      <c r="G71" s="252">
        <f>SUM(C71:F71)</f>
        <v>4302178.01</v>
      </c>
      <c r="H71" s="252">
        <v>3056092.39</v>
      </c>
      <c r="I71" s="236">
        <v>279849.35</v>
      </c>
      <c r="J71" s="236">
        <f>G71-I71</f>
        <v>4022328.6599999997</v>
      </c>
      <c r="K71" s="236">
        <v>800000</v>
      </c>
      <c r="L71" s="236">
        <f>J71-K71</f>
        <v>3222328.6599999997</v>
      </c>
    </row>
    <row r="72" spans="1:12" ht="17.25" customHeight="1">
      <c r="A72" s="173" t="s">
        <v>738</v>
      </c>
      <c r="B72" s="171" t="s">
        <v>821</v>
      </c>
      <c r="C72" s="252">
        <v>0</v>
      </c>
      <c r="D72" s="236">
        <v>500000</v>
      </c>
      <c r="E72" s="236">
        <v>0</v>
      </c>
      <c r="F72" s="236">
        <v>0</v>
      </c>
      <c r="G72" s="252">
        <f>SUM(C72:F72)</f>
        <v>500000</v>
      </c>
      <c r="H72" s="252">
        <v>85407.65</v>
      </c>
      <c r="I72" s="236">
        <v>85407.65</v>
      </c>
      <c r="J72" s="236">
        <f>G72-I72</f>
        <v>414592.35</v>
      </c>
      <c r="K72" s="236">
        <v>0</v>
      </c>
      <c r="L72" s="236">
        <f>J72-K72</f>
        <v>414592.35</v>
      </c>
    </row>
    <row r="73" spans="1:12" ht="17.25" customHeight="1">
      <c r="A73" s="173" t="s">
        <v>822</v>
      </c>
      <c r="B73" s="172" t="s">
        <v>823</v>
      </c>
      <c r="C73" s="252">
        <v>800000</v>
      </c>
      <c r="D73" s="236">
        <v>485.8</v>
      </c>
      <c r="E73" s="236">
        <v>0</v>
      </c>
      <c r="F73" s="236">
        <v>0</v>
      </c>
      <c r="G73" s="252">
        <f>SUM(C73:F73)</f>
        <v>800485.8</v>
      </c>
      <c r="H73" s="252">
        <v>0</v>
      </c>
      <c r="I73" s="236">
        <v>0</v>
      </c>
      <c r="J73" s="236">
        <f>G73-I73</f>
        <v>800485.8</v>
      </c>
      <c r="K73" s="236">
        <v>0</v>
      </c>
      <c r="L73" s="236">
        <f>J73-K73</f>
        <v>800485.8</v>
      </c>
    </row>
    <row r="74" spans="1:20" s="142" customFormat="1" ht="15" customHeight="1">
      <c r="A74" s="437" t="s">
        <v>816</v>
      </c>
      <c r="B74" s="438"/>
      <c r="C74" s="153">
        <f>SUM(C70:C73)</f>
        <v>1000000</v>
      </c>
      <c r="D74" s="153">
        <f aca="true" t="shared" si="22" ref="D74:L74">SUM(D70:D73)</f>
        <v>5411183.81</v>
      </c>
      <c r="E74" s="153">
        <f t="shared" si="22"/>
        <v>0</v>
      </c>
      <c r="F74" s="153">
        <f t="shared" si="22"/>
        <v>0</v>
      </c>
      <c r="G74" s="153">
        <f t="shared" si="22"/>
        <v>6411183.81</v>
      </c>
      <c r="H74" s="153">
        <f t="shared" si="22"/>
        <v>3372479.64</v>
      </c>
      <c r="I74" s="153">
        <f t="shared" si="22"/>
        <v>561937</v>
      </c>
      <c r="J74" s="153">
        <f t="shared" si="22"/>
        <v>5849246.81</v>
      </c>
      <c r="K74" s="153">
        <f t="shared" si="22"/>
        <v>1100000</v>
      </c>
      <c r="L74" s="153">
        <f t="shared" si="22"/>
        <v>4749246.81</v>
      </c>
      <c r="M74" s="317"/>
      <c r="N74" s="317"/>
      <c r="O74" s="317"/>
      <c r="P74" s="317"/>
      <c r="Q74" s="317"/>
      <c r="R74" s="317"/>
      <c r="S74" s="317"/>
      <c r="T74" s="317"/>
    </row>
    <row r="75" spans="1:12" ht="15.75" customHeight="1">
      <c r="A75" s="173" t="s">
        <v>1110</v>
      </c>
      <c r="B75" s="171" t="s">
        <v>1157</v>
      </c>
      <c r="C75" s="252">
        <v>0</v>
      </c>
      <c r="D75" s="236">
        <v>0</v>
      </c>
      <c r="E75" s="236">
        <v>0</v>
      </c>
      <c r="F75" s="252">
        <v>600000</v>
      </c>
      <c r="G75" s="252">
        <f aca="true" t="shared" si="23" ref="G75:G81">SUM(C75:F75)</f>
        <v>600000</v>
      </c>
      <c r="H75" s="252">
        <v>0</v>
      </c>
      <c r="I75" s="236">
        <v>0</v>
      </c>
      <c r="J75" s="236">
        <f aca="true" t="shared" si="24" ref="J75:J81">G75-I75</f>
        <v>600000</v>
      </c>
      <c r="K75" s="236">
        <v>400000</v>
      </c>
      <c r="L75" s="236">
        <f aca="true" t="shared" si="25" ref="L75:L81">J75-K75</f>
        <v>200000</v>
      </c>
    </row>
    <row r="76" spans="1:12" ht="15.75" customHeight="1">
      <c r="A76" s="173" t="s">
        <v>1093</v>
      </c>
      <c r="B76" s="171" t="s">
        <v>1094</v>
      </c>
      <c r="C76" s="252">
        <v>600000</v>
      </c>
      <c r="D76" s="236">
        <v>0</v>
      </c>
      <c r="E76" s="236">
        <v>0</v>
      </c>
      <c r="F76" s="252">
        <v>-600000</v>
      </c>
      <c r="G76" s="252">
        <f t="shared" si="23"/>
        <v>0</v>
      </c>
      <c r="H76" s="252">
        <v>0</v>
      </c>
      <c r="I76" s="236">
        <v>0</v>
      </c>
      <c r="J76" s="236">
        <f t="shared" si="24"/>
        <v>0</v>
      </c>
      <c r="K76" s="236">
        <v>0</v>
      </c>
      <c r="L76" s="236">
        <f t="shared" si="25"/>
        <v>0</v>
      </c>
    </row>
    <row r="77" spans="1:12" ht="15.75" customHeight="1">
      <c r="A77" s="173" t="s">
        <v>824</v>
      </c>
      <c r="B77" s="171" t="s">
        <v>1158</v>
      </c>
      <c r="C77" s="252">
        <v>1500000</v>
      </c>
      <c r="D77" s="236">
        <v>1288719.72</v>
      </c>
      <c r="E77" s="236">
        <v>0</v>
      </c>
      <c r="F77" s="236">
        <v>0</v>
      </c>
      <c r="G77" s="252">
        <f t="shared" si="23"/>
        <v>2788719.7199999997</v>
      </c>
      <c r="H77" s="252">
        <v>1261528.38</v>
      </c>
      <c r="I77" s="236">
        <v>840489.84</v>
      </c>
      <c r="J77" s="236">
        <f t="shared" si="24"/>
        <v>1948229.88</v>
      </c>
      <c r="K77" s="236">
        <v>200000</v>
      </c>
      <c r="L77" s="236">
        <f t="shared" si="25"/>
        <v>1748229.88</v>
      </c>
    </row>
    <row r="78" spans="1:12" ht="15.75" customHeight="1">
      <c r="A78" s="173" t="s">
        <v>1107</v>
      </c>
      <c r="B78" s="171" t="s">
        <v>1159</v>
      </c>
      <c r="C78" s="236">
        <v>0</v>
      </c>
      <c r="D78" s="236">
        <v>0</v>
      </c>
      <c r="E78" s="236">
        <v>0</v>
      </c>
      <c r="F78" s="252">
        <v>600000</v>
      </c>
      <c r="G78" s="252">
        <f t="shared" si="23"/>
        <v>600000</v>
      </c>
      <c r="H78" s="252">
        <v>526608</v>
      </c>
      <c r="I78" s="236">
        <v>457447.3</v>
      </c>
      <c r="J78" s="236">
        <f t="shared" si="24"/>
        <v>142552.7</v>
      </c>
      <c r="K78" s="236">
        <v>73392</v>
      </c>
      <c r="L78" s="236">
        <f t="shared" si="25"/>
        <v>69160.70000000001</v>
      </c>
    </row>
    <row r="79" spans="1:12" ht="21.75" customHeight="1">
      <c r="A79" s="173" t="s">
        <v>825</v>
      </c>
      <c r="B79" s="171" t="s">
        <v>826</v>
      </c>
      <c r="C79" s="252">
        <v>1700000</v>
      </c>
      <c r="D79" s="236">
        <v>2039258.87</v>
      </c>
      <c r="E79" s="236">
        <v>0</v>
      </c>
      <c r="F79" s="252">
        <v>1500000</v>
      </c>
      <c r="G79" s="252">
        <f t="shared" si="23"/>
        <v>5239258.87</v>
      </c>
      <c r="H79" s="252">
        <v>33145.56</v>
      </c>
      <c r="I79" s="236">
        <v>33145.56</v>
      </c>
      <c r="J79" s="236">
        <f t="shared" si="24"/>
        <v>5206113.3100000005</v>
      </c>
      <c r="K79" s="236">
        <v>0</v>
      </c>
      <c r="L79" s="236">
        <f t="shared" si="25"/>
        <v>5206113.3100000005</v>
      </c>
    </row>
    <row r="80" spans="1:12" ht="21.75" customHeight="1">
      <c r="A80" s="173" t="s">
        <v>1092</v>
      </c>
      <c r="B80" s="171" t="s">
        <v>1160</v>
      </c>
      <c r="C80" s="252">
        <v>350000</v>
      </c>
      <c r="D80" s="236">
        <v>0</v>
      </c>
      <c r="E80" s="236">
        <v>0</v>
      </c>
      <c r="F80" s="252">
        <v>-15000</v>
      </c>
      <c r="G80" s="252">
        <f t="shared" si="23"/>
        <v>335000</v>
      </c>
      <c r="H80" s="252">
        <v>0</v>
      </c>
      <c r="I80" s="236">
        <v>0</v>
      </c>
      <c r="J80" s="236">
        <f t="shared" si="24"/>
        <v>335000</v>
      </c>
      <c r="K80" s="236">
        <v>135000</v>
      </c>
      <c r="L80" s="236">
        <f t="shared" si="25"/>
        <v>200000</v>
      </c>
    </row>
    <row r="81" spans="1:12" ht="16.5" customHeight="1">
      <c r="A81" s="173" t="s">
        <v>827</v>
      </c>
      <c r="B81" s="172" t="s">
        <v>1161</v>
      </c>
      <c r="C81" s="252">
        <v>0</v>
      </c>
      <c r="D81" s="253">
        <v>120737.36</v>
      </c>
      <c r="E81" s="236">
        <v>0</v>
      </c>
      <c r="F81" s="252">
        <v>15000</v>
      </c>
      <c r="G81" s="253">
        <f t="shared" si="23"/>
        <v>135737.36</v>
      </c>
      <c r="H81" s="252">
        <v>135296.68</v>
      </c>
      <c r="I81" s="236">
        <v>0</v>
      </c>
      <c r="J81" s="236">
        <f t="shared" si="24"/>
        <v>135737.36</v>
      </c>
      <c r="K81" s="236">
        <v>440.68</v>
      </c>
      <c r="L81" s="236">
        <f t="shared" si="25"/>
        <v>135296.68</v>
      </c>
    </row>
    <row r="82" spans="1:20" s="142" customFormat="1" ht="15" customHeight="1">
      <c r="A82" s="437" t="s">
        <v>817</v>
      </c>
      <c r="B82" s="438"/>
      <c r="C82" s="153">
        <f>SUM(C75:C81)</f>
        <v>4150000</v>
      </c>
      <c r="D82" s="153">
        <f aca="true" t="shared" si="26" ref="D82:L82">SUM(D75:D81)</f>
        <v>3448715.9499999997</v>
      </c>
      <c r="E82" s="153">
        <f t="shared" si="26"/>
        <v>0</v>
      </c>
      <c r="F82" s="153">
        <f t="shared" si="26"/>
        <v>2100000</v>
      </c>
      <c r="G82" s="153">
        <f t="shared" si="26"/>
        <v>9698715.95</v>
      </c>
      <c r="H82" s="153">
        <f t="shared" si="26"/>
        <v>1956578.6199999999</v>
      </c>
      <c r="I82" s="153">
        <f t="shared" si="26"/>
        <v>1331082.7</v>
      </c>
      <c r="J82" s="153">
        <f t="shared" si="26"/>
        <v>8367633.250000001</v>
      </c>
      <c r="K82" s="153">
        <f t="shared" si="26"/>
        <v>808832.68</v>
      </c>
      <c r="L82" s="153">
        <f t="shared" si="26"/>
        <v>7558800.57</v>
      </c>
      <c r="M82" s="317"/>
      <c r="N82" s="317"/>
      <c r="O82" s="317"/>
      <c r="P82" s="317"/>
      <c r="Q82" s="317"/>
      <c r="R82" s="317"/>
      <c r="S82" s="317"/>
      <c r="T82" s="317"/>
    </row>
    <row r="83" spans="1:20" s="152" customFormat="1" ht="15.75" customHeight="1" thickBot="1">
      <c r="A83" s="457" t="s">
        <v>88</v>
      </c>
      <c r="B83" s="457"/>
      <c r="C83" s="154">
        <f aca="true" t="shared" si="27" ref="C83:L83">C74+C82</f>
        <v>5150000</v>
      </c>
      <c r="D83" s="154">
        <f t="shared" si="27"/>
        <v>8859899.76</v>
      </c>
      <c r="E83" s="154">
        <f t="shared" si="27"/>
        <v>0</v>
      </c>
      <c r="F83" s="154">
        <f t="shared" si="27"/>
        <v>2100000</v>
      </c>
      <c r="G83" s="154">
        <f t="shared" si="27"/>
        <v>16109899.759999998</v>
      </c>
      <c r="H83" s="154">
        <f t="shared" si="27"/>
        <v>5329058.26</v>
      </c>
      <c r="I83" s="154">
        <f t="shared" si="27"/>
        <v>1893019.7</v>
      </c>
      <c r="J83" s="154">
        <f t="shared" si="27"/>
        <v>14216880.06</v>
      </c>
      <c r="K83" s="154">
        <f t="shared" si="27"/>
        <v>1908832.6800000002</v>
      </c>
      <c r="L83" s="154">
        <f t="shared" si="27"/>
        <v>12308047.379999999</v>
      </c>
      <c r="M83" s="318"/>
      <c r="N83" s="318"/>
      <c r="O83" s="318"/>
      <c r="P83" s="318"/>
      <c r="Q83" s="318"/>
      <c r="R83" s="318"/>
      <c r="S83" s="318"/>
      <c r="T83" s="318"/>
    </row>
    <row r="84" spans="1:20" ht="14.25" customHeight="1" thickBot="1" thickTop="1">
      <c r="A84" s="452" t="s">
        <v>0</v>
      </c>
      <c r="B84" s="452" t="s">
        <v>1</v>
      </c>
      <c r="C84" s="454" t="s">
        <v>2</v>
      </c>
      <c r="D84" s="455"/>
      <c r="E84" s="455"/>
      <c r="F84" s="455"/>
      <c r="G84" s="456"/>
      <c r="H84" s="452" t="s">
        <v>6</v>
      </c>
      <c r="I84" s="452" t="s">
        <v>7</v>
      </c>
      <c r="J84" s="452" t="s">
        <v>1057</v>
      </c>
      <c r="K84" s="452" t="s">
        <v>9</v>
      </c>
      <c r="L84" s="452" t="s">
        <v>1058</v>
      </c>
      <c r="O84" s="313"/>
      <c r="P84" s="313"/>
      <c r="Q84" s="313"/>
      <c r="R84" s="313"/>
      <c r="S84" s="313"/>
      <c r="T84" s="313"/>
    </row>
    <row r="85" spans="1:12" ht="18" customHeight="1" thickBot="1" thickTop="1">
      <c r="A85" s="453"/>
      <c r="B85" s="453"/>
      <c r="C85" s="244" t="s">
        <v>1052</v>
      </c>
      <c r="D85" s="244" t="s">
        <v>97</v>
      </c>
      <c r="E85" s="300" t="s">
        <v>1064</v>
      </c>
      <c r="F85" s="244" t="s">
        <v>4</v>
      </c>
      <c r="G85" s="246" t="s">
        <v>5</v>
      </c>
      <c r="H85" s="453"/>
      <c r="I85" s="453"/>
      <c r="J85" s="453"/>
      <c r="K85" s="453"/>
      <c r="L85" s="453"/>
    </row>
    <row r="86" spans="1:12" ht="15.75" customHeight="1" thickTop="1">
      <c r="A86" s="173" t="s">
        <v>828</v>
      </c>
      <c r="B86" s="174" t="s">
        <v>829</v>
      </c>
      <c r="C86" s="252">
        <v>0</v>
      </c>
      <c r="D86" s="236">
        <v>1366576.5</v>
      </c>
      <c r="E86" s="236">
        <v>0</v>
      </c>
      <c r="F86" s="252">
        <v>-1366576.5</v>
      </c>
      <c r="G86" s="252">
        <f>SUM(C86:F86)</f>
        <v>0</v>
      </c>
      <c r="H86" s="252">
        <v>0</v>
      </c>
      <c r="I86" s="236">
        <v>0</v>
      </c>
      <c r="J86" s="236">
        <f>G86-I86</f>
        <v>0</v>
      </c>
      <c r="K86" s="236">
        <v>0</v>
      </c>
      <c r="L86" s="236">
        <f>J86-K86</f>
        <v>0</v>
      </c>
    </row>
    <row r="87" spans="1:20" s="142" customFormat="1" ht="18" customHeight="1">
      <c r="A87" s="437" t="s">
        <v>817</v>
      </c>
      <c r="B87" s="438"/>
      <c r="C87" s="153">
        <f>SUM(C86)</f>
        <v>0</v>
      </c>
      <c r="D87" s="153">
        <f aca="true" t="shared" si="28" ref="D87:L87">SUM(D86)</f>
        <v>1366576.5</v>
      </c>
      <c r="E87" s="153">
        <f t="shared" si="28"/>
        <v>0</v>
      </c>
      <c r="F87" s="153">
        <f t="shared" si="28"/>
        <v>-1366576.5</v>
      </c>
      <c r="G87" s="153">
        <f t="shared" si="28"/>
        <v>0</v>
      </c>
      <c r="H87" s="153">
        <f t="shared" si="28"/>
        <v>0</v>
      </c>
      <c r="I87" s="153">
        <f t="shared" si="28"/>
        <v>0</v>
      </c>
      <c r="J87" s="153">
        <f t="shared" si="28"/>
        <v>0</v>
      </c>
      <c r="K87" s="153">
        <f t="shared" si="28"/>
        <v>0</v>
      </c>
      <c r="L87" s="153">
        <f t="shared" si="28"/>
        <v>0</v>
      </c>
      <c r="M87" s="317"/>
      <c r="N87" s="317"/>
      <c r="O87" s="317"/>
      <c r="P87" s="317"/>
      <c r="Q87" s="317"/>
      <c r="R87" s="317"/>
      <c r="S87" s="317"/>
      <c r="T87" s="317"/>
    </row>
    <row r="88" spans="1:12" ht="16.5" customHeight="1">
      <c r="A88" s="173" t="s">
        <v>830</v>
      </c>
      <c r="B88" s="174" t="s">
        <v>831</v>
      </c>
      <c r="C88" s="252">
        <v>0</v>
      </c>
      <c r="D88" s="236">
        <v>877074.14</v>
      </c>
      <c r="E88" s="236">
        <v>0</v>
      </c>
      <c r="F88" s="252">
        <v>0</v>
      </c>
      <c r="G88" s="252">
        <f>SUM(C88:F88)</f>
        <v>877074.14</v>
      </c>
      <c r="H88" s="252">
        <v>877074.14</v>
      </c>
      <c r="I88" s="236">
        <v>0</v>
      </c>
      <c r="J88" s="236">
        <f>G88-I88</f>
        <v>877074.14</v>
      </c>
      <c r="K88" s="236">
        <v>0</v>
      </c>
      <c r="L88" s="236">
        <f>J88-K88</f>
        <v>877074.14</v>
      </c>
    </row>
    <row r="89" spans="1:12" ht="14.25" customHeight="1">
      <c r="A89" s="173" t="s">
        <v>1028</v>
      </c>
      <c r="B89" s="171" t="s">
        <v>1029</v>
      </c>
      <c r="C89" s="252">
        <v>0</v>
      </c>
      <c r="D89" s="255">
        <v>0</v>
      </c>
      <c r="E89" s="236">
        <v>0</v>
      </c>
      <c r="F89" s="252">
        <v>0</v>
      </c>
      <c r="G89" s="253">
        <f>SUM(C89:F89)</f>
        <v>0</v>
      </c>
      <c r="H89" s="252">
        <v>0</v>
      </c>
      <c r="I89" s="236">
        <v>0</v>
      </c>
      <c r="J89" s="236">
        <f>G89-I89</f>
        <v>0</v>
      </c>
      <c r="K89" s="236">
        <v>0</v>
      </c>
      <c r="L89" s="236">
        <f>J89-K89</f>
        <v>0</v>
      </c>
    </row>
    <row r="90" spans="1:20" s="142" customFormat="1" ht="18" customHeight="1">
      <c r="A90" s="437" t="s">
        <v>818</v>
      </c>
      <c r="B90" s="438"/>
      <c r="C90" s="153">
        <f>SUM(C88:C89)</f>
        <v>0</v>
      </c>
      <c r="D90" s="153">
        <f aca="true" t="shared" si="29" ref="D90:L90">SUM(D88:D89)</f>
        <v>877074.14</v>
      </c>
      <c r="E90" s="153">
        <f t="shared" si="29"/>
        <v>0</v>
      </c>
      <c r="F90" s="153">
        <f t="shared" si="29"/>
        <v>0</v>
      </c>
      <c r="G90" s="153">
        <f t="shared" si="29"/>
        <v>877074.14</v>
      </c>
      <c r="H90" s="153">
        <f t="shared" si="29"/>
        <v>877074.14</v>
      </c>
      <c r="I90" s="153">
        <f t="shared" si="29"/>
        <v>0</v>
      </c>
      <c r="J90" s="153">
        <f t="shared" si="29"/>
        <v>877074.14</v>
      </c>
      <c r="K90" s="153">
        <f t="shared" si="29"/>
        <v>0</v>
      </c>
      <c r="L90" s="153">
        <f t="shared" si="29"/>
        <v>877074.14</v>
      </c>
      <c r="M90" s="317"/>
      <c r="N90" s="317"/>
      <c r="O90" s="317"/>
      <c r="P90" s="317"/>
      <c r="Q90" s="317"/>
      <c r="R90" s="317"/>
      <c r="S90" s="317"/>
      <c r="T90" s="317"/>
    </row>
    <row r="91" spans="1:20" s="152" customFormat="1" ht="20.25" customHeight="1">
      <c r="A91" s="457" t="s">
        <v>89</v>
      </c>
      <c r="B91" s="457"/>
      <c r="C91" s="154">
        <f>C87+C90</f>
        <v>0</v>
      </c>
      <c r="D91" s="154">
        <f aca="true" t="shared" si="30" ref="D91:L91">D87+D90</f>
        <v>2243650.64</v>
      </c>
      <c r="E91" s="154">
        <f t="shared" si="30"/>
        <v>0</v>
      </c>
      <c r="F91" s="154">
        <f t="shared" si="30"/>
        <v>-1366576.5</v>
      </c>
      <c r="G91" s="154">
        <f t="shared" si="30"/>
        <v>877074.14</v>
      </c>
      <c r="H91" s="154">
        <f t="shared" si="30"/>
        <v>877074.14</v>
      </c>
      <c r="I91" s="154">
        <f t="shared" si="30"/>
        <v>0</v>
      </c>
      <c r="J91" s="154">
        <f t="shared" si="30"/>
        <v>877074.14</v>
      </c>
      <c r="K91" s="154">
        <f t="shared" si="30"/>
        <v>0</v>
      </c>
      <c r="L91" s="154">
        <f t="shared" si="30"/>
        <v>877074.14</v>
      </c>
      <c r="M91" s="318"/>
      <c r="N91" s="318"/>
      <c r="O91" s="318"/>
      <c r="P91" s="318"/>
      <c r="Q91" s="318"/>
      <c r="R91" s="318"/>
      <c r="S91" s="318"/>
      <c r="T91" s="318"/>
    </row>
    <row r="92" spans="1:12" ht="24.75" customHeight="1">
      <c r="A92" s="173" t="s">
        <v>1095</v>
      </c>
      <c r="B92" s="237" t="s">
        <v>1096</v>
      </c>
      <c r="C92" s="252">
        <v>1000000</v>
      </c>
      <c r="D92" s="236">
        <v>0</v>
      </c>
      <c r="E92" s="236">
        <v>0</v>
      </c>
      <c r="F92" s="252">
        <v>-1000000</v>
      </c>
      <c r="G92" s="252">
        <f>SUM(C92:F92)</f>
        <v>0</v>
      </c>
      <c r="H92" s="252">
        <v>0</v>
      </c>
      <c r="I92" s="236">
        <v>0</v>
      </c>
      <c r="J92" s="236">
        <f>G92-I92</f>
        <v>0</v>
      </c>
      <c r="K92" s="236">
        <v>0</v>
      </c>
      <c r="L92" s="236">
        <f>J92-K92</f>
        <v>0</v>
      </c>
    </row>
    <row r="93" spans="1:12" ht="24.75" customHeight="1">
      <c r="A93" s="173" t="s">
        <v>832</v>
      </c>
      <c r="B93" s="237" t="s">
        <v>833</v>
      </c>
      <c r="C93" s="252">
        <v>0</v>
      </c>
      <c r="D93" s="253">
        <v>2000000</v>
      </c>
      <c r="E93" s="236">
        <v>0</v>
      </c>
      <c r="F93" s="252">
        <v>0</v>
      </c>
      <c r="G93" s="253">
        <f>SUM(C93:F93)</f>
        <v>2000000</v>
      </c>
      <c r="H93" s="252">
        <v>7000000</v>
      </c>
      <c r="I93" s="236">
        <v>2000000</v>
      </c>
      <c r="J93" s="236">
        <f>G93-I93</f>
        <v>0</v>
      </c>
      <c r="K93" s="236">
        <v>0</v>
      </c>
      <c r="L93" s="236">
        <f>J93-K93</f>
        <v>0</v>
      </c>
    </row>
    <row r="94" spans="1:12" ht="24.75" customHeight="1">
      <c r="A94" s="173" t="s">
        <v>834</v>
      </c>
      <c r="B94" s="171" t="s">
        <v>107</v>
      </c>
      <c r="C94" s="252">
        <v>0</v>
      </c>
      <c r="D94" s="236">
        <v>350000</v>
      </c>
      <c r="E94" s="236">
        <v>0</v>
      </c>
      <c r="F94" s="252">
        <v>0</v>
      </c>
      <c r="G94" s="252">
        <f>SUM(C94:F94)</f>
        <v>350000</v>
      </c>
      <c r="H94" s="252">
        <v>350000</v>
      </c>
      <c r="I94" s="236">
        <v>350000</v>
      </c>
      <c r="J94" s="236">
        <f>G94-I94</f>
        <v>0</v>
      </c>
      <c r="K94" s="236">
        <v>0</v>
      </c>
      <c r="L94" s="236">
        <f>J94-K94</f>
        <v>0</v>
      </c>
    </row>
    <row r="95" spans="1:12" ht="24.75" customHeight="1">
      <c r="A95" s="173" t="s">
        <v>835</v>
      </c>
      <c r="B95" s="171" t="s">
        <v>836</v>
      </c>
      <c r="C95" s="252">
        <v>0</v>
      </c>
      <c r="D95" s="236">
        <v>2604849.89</v>
      </c>
      <c r="E95" s="236">
        <v>0</v>
      </c>
      <c r="F95" s="252">
        <v>-2604849.89</v>
      </c>
      <c r="G95" s="252">
        <f>SUM(C95:F95)</f>
        <v>0</v>
      </c>
      <c r="H95" s="252">
        <v>0</v>
      </c>
      <c r="I95" s="236">
        <v>0</v>
      </c>
      <c r="J95" s="236">
        <f>G95-I95</f>
        <v>0</v>
      </c>
      <c r="K95" s="299">
        <v>0</v>
      </c>
      <c r="L95" s="236">
        <f>J95-K95</f>
        <v>0</v>
      </c>
    </row>
    <row r="96" spans="1:12" ht="24.75" customHeight="1">
      <c r="A96" s="173" t="s">
        <v>845</v>
      </c>
      <c r="B96" s="172" t="s">
        <v>839</v>
      </c>
      <c r="C96" s="252">
        <v>0</v>
      </c>
      <c r="D96" s="236">
        <v>300000</v>
      </c>
      <c r="E96" s="236">
        <v>0</v>
      </c>
      <c r="F96" s="236">
        <v>0</v>
      </c>
      <c r="G96" s="252">
        <f>SUM(C96:F96)</f>
        <v>300000</v>
      </c>
      <c r="H96" s="252">
        <v>300000</v>
      </c>
      <c r="I96" s="236">
        <v>300000</v>
      </c>
      <c r="J96" s="236">
        <f>G96-I96</f>
        <v>0</v>
      </c>
      <c r="K96" s="299">
        <v>0</v>
      </c>
      <c r="L96" s="236">
        <f>J96-K96</f>
        <v>0</v>
      </c>
    </row>
    <row r="97" spans="1:20" s="142" customFormat="1" ht="18" customHeight="1">
      <c r="A97" s="437" t="s">
        <v>818</v>
      </c>
      <c r="B97" s="438"/>
      <c r="C97" s="153">
        <f>SUM(C92:C96)</f>
        <v>1000000</v>
      </c>
      <c r="D97" s="153">
        <f aca="true" t="shared" si="31" ref="D97:L97">SUM(D92:D96)</f>
        <v>5254849.890000001</v>
      </c>
      <c r="E97" s="153">
        <f t="shared" si="31"/>
        <v>0</v>
      </c>
      <c r="F97" s="153">
        <f t="shared" si="31"/>
        <v>-3604849.89</v>
      </c>
      <c r="G97" s="153">
        <f t="shared" si="31"/>
        <v>2650000</v>
      </c>
      <c r="H97" s="153">
        <f t="shared" si="31"/>
        <v>7650000</v>
      </c>
      <c r="I97" s="153">
        <f t="shared" si="31"/>
        <v>2650000</v>
      </c>
      <c r="J97" s="153">
        <f t="shared" si="31"/>
        <v>0</v>
      </c>
      <c r="K97" s="153">
        <f t="shared" si="31"/>
        <v>0</v>
      </c>
      <c r="L97" s="153">
        <f t="shared" si="31"/>
        <v>0</v>
      </c>
      <c r="M97" s="317"/>
      <c r="N97" s="317"/>
      <c r="O97" s="317"/>
      <c r="P97" s="317"/>
      <c r="Q97" s="317"/>
      <c r="R97" s="317"/>
      <c r="S97" s="317"/>
      <c r="T97" s="317"/>
    </row>
    <row r="98" spans="1:20" s="152" customFormat="1" ht="24" customHeight="1">
      <c r="A98" s="457" t="s">
        <v>90</v>
      </c>
      <c r="B98" s="457"/>
      <c r="C98" s="154">
        <f>C97</f>
        <v>1000000</v>
      </c>
      <c r="D98" s="154">
        <f aca="true" t="shared" si="32" ref="D98:L98">D97</f>
        <v>5254849.890000001</v>
      </c>
      <c r="E98" s="154">
        <f t="shared" si="32"/>
        <v>0</v>
      </c>
      <c r="F98" s="154">
        <f t="shared" si="32"/>
        <v>-3604849.89</v>
      </c>
      <c r="G98" s="154">
        <f t="shared" si="32"/>
        <v>2650000</v>
      </c>
      <c r="H98" s="154">
        <f t="shared" si="32"/>
        <v>7650000</v>
      </c>
      <c r="I98" s="154">
        <f t="shared" si="32"/>
        <v>2650000</v>
      </c>
      <c r="J98" s="154">
        <f t="shared" si="32"/>
        <v>0</v>
      </c>
      <c r="K98" s="154">
        <f t="shared" si="32"/>
        <v>0</v>
      </c>
      <c r="L98" s="154">
        <f t="shared" si="32"/>
        <v>0</v>
      </c>
      <c r="M98" s="318"/>
      <c r="N98" s="318"/>
      <c r="O98" s="318"/>
      <c r="P98" s="318"/>
      <c r="Q98" s="318"/>
      <c r="R98" s="318"/>
      <c r="S98" s="318"/>
      <c r="T98" s="318"/>
    </row>
    <row r="99" spans="1:12" ht="24.75" customHeight="1">
      <c r="A99" s="173" t="s">
        <v>837</v>
      </c>
      <c r="B99" s="174" t="s">
        <v>838</v>
      </c>
      <c r="C99" s="252">
        <v>2381185.7</v>
      </c>
      <c r="D99" s="236">
        <v>0</v>
      </c>
      <c r="E99" s="236">
        <v>0</v>
      </c>
      <c r="F99" s="252">
        <v>0</v>
      </c>
      <c r="G99" s="252">
        <f>SUM(C99:F99)</f>
        <v>2381185.7</v>
      </c>
      <c r="H99" s="252">
        <v>2381185.7</v>
      </c>
      <c r="I99" s="236">
        <v>2381185.7</v>
      </c>
      <c r="J99" s="236">
        <f>G99-I99</f>
        <v>0</v>
      </c>
      <c r="K99" s="299">
        <v>0</v>
      </c>
      <c r="L99" s="236">
        <f>J99-K99</f>
        <v>0</v>
      </c>
    </row>
    <row r="100" spans="1:20" s="142" customFormat="1" ht="18" customHeight="1">
      <c r="A100" s="437" t="s">
        <v>816</v>
      </c>
      <c r="B100" s="438"/>
      <c r="C100" s="153">
        <f>SUM(C99)</f>
        <v>2381185.7</v>
      </c>
      <c r="D100" s="153">
        <f aca="true" t="shared" si="33" ref="D100:L100">SUM(D99)</f>
        <v>0</v>
      </c>
      <c r="E100" s="153">
        <f t="shared" si="33"/>
        <v>0</v>
      </c>
      <c r="F100" s="153">
        <f t="shared" si="33"/>
        <v>0</v>
      </c>
      <c r="G100" s="153">
        <f t="shared" si="33"/>
        <v>2381185.7</v>
      </c>
      <c r="H100" s="153">
        <f t="shared" si="33"/>
        <v>2381185.7</v>
      </c>
      <c r="I100" s="153">
        <f t="shared" si="33"/>
        <v>2381185.7</v>
      </c>
      <c r="J100" s="153">
        <f t="shared" si="33"/>
        <v>0</v>
      </c>
      <c r="K100" s="153">
        <f t="shared" si="33"/>
        <v>0</v>
      </c>
      <c r="L100" s="153">
        <f t="shared" si="33"/>
        <v>0</v>
      </c>
      <c r="M100" s="317"/>
      <c r="N100" s="317"/>
      <c r="O100" s="317"/>
      <c r="P100" s="317"/>
      <c r="Q100" s="317"/>
      <c r="R100" s="317"/>
      <c r="S100" s="317"/>
      <c r="T100" s="317"/>
    </row>
    <row r="101" spans="1:20" s="152" customFormat="1" ht="24" customHeight="1" thickBot="1">
      <c r="A101" s="308" t="s">
        <v>91</v>
      </c>
      <c r="B101" s="307"/>
      <c r="C101" s="154">
        <f>C100</f>
        <v>2381185.7</v>
      </c>
      <c r="D101" s="154">
        <f aca="true" t="shared" si="34" ref="D101:L101">D100</f>
        <v>0</v>
      </c>
      <c r="E101" s="154">
        <f t="shared" si="34"/>
        <v>0</v>
      </c>
      <c r="F101" s="154">
        <f t="shared" si="34"/>
        <v>0</v>
      </c>
      <c r="G101" s="154">
        <f t="shared" si="34"/>
        <v>2381185.7</v>
      </c>
      <c r="H101" s="154">
        <f t="shared" si="34"/>
        <v>2381185.7</v>
      </c>
      <c r="I101" s="154">
        <f t="shared" si="34"/>
        <v>2381185.7</v>
      </c>
      <c r="J101" s="154">
        <f t="shared" si="34"/>
        <v>0</v>
      </c>
      <c r="K101" s="154">
        <f t="shared" si="34"/>
        <v>0</v>
      </c>
      <c r="L101" s="154">
        <f t="shared" si="34"/>
        <v>0</v>
      </c>
      <c r="M101" s="318"/>
      <c r="N101" s="318"/>
      <c r="O101" s="318"/>
      <c r="P101" s="318"/>
      <c r="Q101" s="318"/>
      <c r="R101" s="318"/>
      <c r="S101" s="318"/>
      <c r="T101" s="318"/>
    </row>
    <row r="102" spans="1:20" s="142" customFormat="1" ht="24" customHeight="1" thickBot="1" thickTop="1">
      <c r="A102" s="479" t="s">
        <v>92</v>
      </c>
      <c r="B102" s="480"/>
      <c r="C102" s="326">
        <f aca="true" t="shared" si="35" ref="C102:L102">C49+C69+C83+C91+C98+C101</f>
        <v>26749685.7</v>
      </c>
      <c r="D102" s="326">
        <f t="shared" si="35"/>
        <v>73178730.17</v>
      </c>
      <c r="E102" s="326">
        <f t="shared" si="35"/>
        <v>0</v>
      </c>
      <c r="F102" s="326">
        <f t="shared" si="35"/>
        <v>-4.656612873077393E-10</v>
      </c>
      <c r="G102" s="326">
        <f t="shared" si="35"/>
        <v>99928415.87</v>
      </c>
      <c r="H102" s="326">
        <f t="shared" si="35"/>
        <v>61951115.33</v>
      </c>
      <c r="I102" s="326">
        <f t="shared" si="35"/>
        <v>28060186.59</v>
      </c>
      <c r="J102" s="326">
        <f t="shared" si="35"/>
        <v>71868229.27999999</v>
      </c>
      <c r="K102" s="326">
        <f t="shared" si="35"/>
        <v>8277741.800000001</v>
      </c>
      <c r="L102" s="326">
        <f t="shared" si="35"/>
        <v>63590487.47999999</v>
      </c>
      <c r="M102" s="317"/>
      <c r="N102" s="317"/>
      <c r="O102" s="317"/>
      <c r="P102" s="317"/>
      <c r="Q102" s="317"/>
      <c r="R102" s="317"/>
      <c r="S102" s="317"/>
      <c r="T102" s="317"/>
    </row>
    <row r="103" spans="1:7" ht="15.75" thickTop="1">
      <c r="A103" s="247"/>
      <c r="G103" s="247"/>
    </row>
    <row r="104" spans="3:10" ht="15">
      <c r="C104" s="242" t="s">
        <v>100</v>
      </c>
      <c r="D104" s="242"/>
      <c r="E104" s="242"/>
      <c r="F104" s="242"/>
      <c r="I104" s="304"/>
      <c r="J104" s="304"/>
    </row>
    <row r="105" spans="3:9" ht="15">
      <c r="C105" s="243" t="s">
        <v>101</v>
      </c>
      <c r="D105" s="245"/>
      <c r="E105" s="245"/>
      <c r="G105" s="304"/>
      <c r="I105" s="304"/>
    </row>
    <row r="109" ht="15">
      <c r="L109" s="301"/>
    </row>
    <row r="110" ht="15">
      <c r="L110" s="302"/>
    </row>
    <row r="111" spans="8:9" ht="15">
      <c r="H111" s="472">
        <f>H102-I102</f>
        <v>33890928.739999995</v>
      </c>
      <c r="I111" s="473"/>
    </row>
  </sheetData>
  <sheetProtection/>
  <mergeCells count="51">
    <mergeCell ref="H111:I111"/>
    <mergeCell ref="M29:O29"/>
    <mergeCell ref="R38:R39"/>
    <mergeCell ref="A102:B102"/>
    <mergeCell ref="A97:B97"/>
    <mergeCell ref="J84:J85"/>
    <mergeCell ref="L84:L85"/>
    <mergeCell ref="A29:B29"/>
    <mergeCell ref="I84:I85"/>
    <mergeCell ref="H84:H85"/>
    <mergeCell ref="L13:L14"/>
    <mergeCell ref="H45:H46"/>
    <mergeCell ref="I45:I46"/>
    <mergeCell ref="J45:J46"/>
    <mergeCell ref="L45:L46"/>
    <mergeCell ref="K13:K14"/>
    <mergeCell ref="K45:K46"/>
    <mergeCell ref="I13:I14"/>
    <mergeCell ref="A36:B36"/>
    <mergeCell ref="K84:K85"/>
    <mergeCell ref="A87:B87"/>
    <mergeCell ref="A90:B90"/>
    <mergeCell ref="A91:B91"/>
    <mergeCell ref="A48:B48"/>
    <mergeCell ref="A68:B68"/>
    <mergeCell ref="A45:A46"/>
    <mergeCell ref="A60:B60"/>
    <mergeCell ref="A39:B39"/>
    <mergeCell ref="A5:G5"/>
    <mergeCell ref="A7:G7"/>
    <mergeCell ref="A13:A14"/>
    <mergeCell ref="J13:J14"/>
    <mergeCell ref="B13:B14"/>
    <mergeCell ref="C13:G13"/>
    <mergeCell ref="H13:H14"/>
    <mergeCell ref="B9:K10"/>
    <mergeCell ref="B11:K11"/>
    <mergeCell ref="C45:G45"/>
    <mergeCell ref="A98:B98"/>
    <mergeCell ref="A65:B65"/>
    <mergeCell ref="A74:B74"/>
    <mergeCell ref="B45:B46"/>
    <mergeCell ref="A53:B53"/>
    <mergeCell ref="A83:B83"/>
    <mergeCell ref="A100:B100"/>
    <mergeCell ref="A84:A85"/>
    <mergeCell ref="B84:B85"/>
    <mergeCell ref="C84:G84"/>
    <mergeCell ref="A82:B82"/>
    <mergeCell ref="A49:B49"/>
    <mergeCell ref="A58:B58"/>
  </mergeCells>
  <printOptions/>
  <pageMargins left="0.16" right="0.16" top="0.21" bottom="0.16" header="0.15" footer="0.17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4"/>
  <sheetViews>
    <sheetView rightToLeft="1" zoomScalePageLayoutView="0" workbookViewId="0" topLeftCell="A1">
      <selection activeCell="J12" sqref="J12:K13"/>
    </sheetView>
  </sheetViews>
  <sheetFormatPr defaultColWidth="11.421875" defaultRowHeight="15"/>
  <cols>
    <col min="1" max="1" width="16.140625" style="1" customWidth="1"/>
    <col min="2" max="2" width="25.421875" style="1" customWidth="1"/>
    <col min="3" max="3" width="12.57421875" style="1" customWidth="1"/>
    <col min="4" max="4" width="12.7109375" style="1" customWidth="1"/>
    <col min="5" max="5" width="9.421875" style="1" customWidth="1"/>
    <col min="6" max="6" width="13.140625" style="1" customWidth="1"/>
    <col min="7" max="7" width="14.00390625" style="1" customWidth="1"/>
    <col min="8" max="8" width="13.57421875" style="1" customWidth="1"/>
    <col min="9" max="9" width="12.421875" style="1" customWidth="1"/>
    <col min="10" max="10" width="9.00390625" style="1" customWidth="1"/>
    <col min="11" max="11" width="13.57421875" style="1" customWidth="1"/>
    <col min="12" max="16384" width="11.421875" style="1" customWidth="1"/>
  </cols>
  <sheetData>
    <row r="1" spans="1:11" ht="15">
      <c r="A1" s="458"/>
      <c r="B1" s="458"/>
      <c r="C1" s="458"/>
      <c r="D1" s="458"/>
      <c r="E1" s="458"/>
      <c r="F1" s="458"/>
      <c r="G1" s="3"/>
      <c r="H1" s="3"/>
      <c r="I1" s="3"/>
      <c r="J1" s="2"/>
      <c r="K1" s="3"/>
    </row>
    <row r="2" spans="1:11" ht="15">
      <c r="A2" s="358"/>
      <c r="B2" s="358"/>
      <c r="C2" s="358"/>
      <c r="D2" s="358"/>
      <c r="E2" s="358"/>
      <c r="F2" s="358"/>
      <c r="G2" s="3"/>
      <c r="H2" s="3"/>
      <c r="I2" s="3"/>
      <c r="J2" s="2"/>
      <c r="K2" s="3"/>
    </row>
    <row r="3" spans="1:11" ht="15">
      <c r="A3" s="358"/>
      <c r="B3" s="358"/>
      <c r="C3" s="358"/>
      <c r="D3" s="358"/>
      <c r="E3" s="358"/>
      <c r="F3" s="358"/>
      <c r="G3" s="3"/>
      <c r="H3" s="3"/>
      <c r="I3" s="3"/>
      <c r="J3" s="2"/>
      <c r="K3" s="3"/>
    </row>
    <row r="4" spans="1:11" ht="15">
      <c r="A4" s="13"/>
      <c r="B4" s="10"/>
      <c r="C4" s="10"/>
      <c r="D4" s="10"/>
      <c r="E4" s="10"/>
      <c r="F4" s="10"/>
      <c r="G4" s="3"/>
      <c r="H4" s="3"/>
      <c r="I4" s="3"/>
      <c r="J4" s="2"/>
      <c r="K4" s="3"/>
    </row>
    <row r="5" spans="1:11" ht="15">
      <c r="A5" s="10"/>
      <c r="B5" s="10"/>
      <c r="C5" s="10"/>
      <c r="D5" s="10"/>
      <c r="E5" s="10"/>
      <c r="F5" s="10"/>
      <c r="G5" s="3"/>
      <c r="H5" s="3"/>
      <c r="I5" s="3"/>
      <c r="J5" s="2"/>
      <c r="K5" s="3"/>
    </row>
    <row r="6" spans="1:11" ht="15">
      <c r="A6" s="10"/>
      <c r="B6" s="10"/>
      <c r="C6" s="13"/>
      <c r="D6" s="13"/>
      <c r="E6" s="13"/>
      <c r="F6" s="13"/>
      <c r="G6" s="3"/>
      <c r="H6" s="3"/>
      <c r="I6" s="3"/>
      <c r="K6" s="3"/>
    </row>
    <row r="7" spans="1:11" ht="39" customHeight="1" thickBot="1">
      <c r="A7" s="10"/>
      <c r="B7" s="10"/>
      <c r="C7" s="13"/>
      <c r="D7" s="13"/>
      <c r="E7" s="13"/>
      <c r="F7" s="13"/>
      <c r="G7" s="3"/>
      <c r="H7" s="3"/>
      <c r="I7" s="3"/>
      <c r="K7" s="3"/>
    </row>
    <row r="8" spans="1:10" ht="15" customHeight="1">
      <c r="A8" s="10"/>
      <c r="B8" s="486" t="s">
        <v>1119</v>
      </c>
      <c r="C8" s="487"/>
      <c r="D8" s="487"/>
      <c r="E8" s="487"/>
      <c r="F8" s="487"/>
      <c r="G8" s="487"/>
      <c r="H8" s="487"/>
      <c r="I8" s="487"/>
      <c r="J8" s="488"/>
    </row>
    <row r="9" spans="1:10" ht="15" customHeight="1">
      <c r="A9" s="13"/>
      <c r="B9" s="489"/>
      <c r="C9" s="467"/>
      <c r="D9" s="467"/>
      <c r="E9" s="467"/>
      <c r="F9" s="467"/>
      <c r="G9" s="467"/>
      <c r="H9" s="467"/>
      <c r="I9" s="467"/>
      <c r="J9" s="490"/>
    </row>
    <row r="10" spans="2:11" ht="24" thickBot="1">
      <c r="B10" s="429" t="s">
        <v>99</v>
      </c>
      <c r="C10" s="430"/>
      <c r="D10" s="430"/>
      <c r="E10" s="430"/>
      <c r="F10" s="430"/>
      <c r="G10" s="430"/>
      <c r="H10" s="430"/>
      <c r="I10" s="430"/>
      <c r="J10" s="431"/>
      <c r="K10" s="5"/>
    </row>
    <row r="11" spans="1:11" ht="15.75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35.25" customHeight="1" thickBot="1" thickTop="1">
      <c r="A12" s="441" t="s">
        <v>0</v>
      </c>
      <c r="B12" s="441" t="s">
        <v>1</v>
      </c>
      <c r="C12" s="481" t="s">
        <v>2</v>
      </c>
      <c r="D12" s="482"/>
      <c r="E12" s="482"/>
      <c r="F12" s="483"/>
      <c r="G12" s="441" t="s">
        <v>6</v>
      </c>
      <c r="H12" s="441" t="s">
        <v>7</v>
      </c>
      <c r="I12" s="441" t="s">
        <v>1182</v>
      </c>
      <c r="J12" s="441" t="s">
        <v>9</v>
      </c>
      <c r="K12" s="441" t="s">
        <v>1058</v>
      </c>
    </row>
    <row r="13" spans="1:11" ht="36.75" customHeight="1" thickBot="1" thickTop="1">
      <c r="A13" s="442"/>
      <c r="B13" s="442"/>
      <c r="C13" s="157" t="s">
        <v>3</v>
      </c>
      <c r="D13" s="158" t="s">
        <v>97</v>
      </c>
      <c r="E13" s="158" t="s">
        <v>4</v>
      </c>
      <c r="F13" s="159" t="s">
        <v>5</v>
      </c>
      <c r="G13" s="442"/>
      <c r="H13" s="442"/>
      <c r="I13" s="442"/>
      <c r="J13" s="442"/>
      <c r="K13" s="442"/>
    </row>
    <row r="14" spans="1:11" ht="31.5" customHeight="1" thickTop="1">
      <c r="A14" s="256" t="s">
        <v>1032</v>
      </c>
      <c r="B14" s="160" t="s">
        <v>102</v>
      </c>
      <c r="C14" s="163">
        <v>1000</v>
      </c>
      <c r="D14" s="163">
        <v>25266476.29</v>
      </c>
      <c r="E14" s="163">
        <v>0</v>
      </c>
      <c r="F14" s="167">
        <f>SUM(C14:E14)</f>
        <v>25267476.29</v>
      </c>
      <c r="G14" s="163">
        <v>24944300.54</v>
      </c>
      <c r="H14" s="163">
        <v>19141449.19</v>
      </c>
      <c r="I14" s="163">
        <f aca="true" t="shared" si="0" ref="I14:I19">F14-H14</f>
        <v>6126027.099999998</v>
      </c>
      <c r="J14" s="141">
        <v>1000</v>
      </c>
      <c r="K14" s="341">
        <f>I14-J14</f>
        <v>6125027.099999998</v>
      </c>
    </row>
    <row r="15" spans="1:11" ht="22.5" customHeight="1">
      <c r="A15" s="484" t="s">
        <v>103</v>
      </c>
      <c r="B15" s="485"/>
      <c r="C15" s="164">
        <f>SUM(C14)</f>
        <v>1000</v>
      </c>
      <c r="D15" s="164">
        <f aca="true" t="shared" si="1" ref="D15:J15">SUM(D14)</f>
        <v>25266476.29</v>
      </c>
      <c r="E15" s="164">
        <f t="shared" si="1"/>
        <v>0</v>
      </c>
      <c r="F15" s="164">
        <f t="shared" si="1"/>
        <v>25267476.29</v>
      </c>
      <c r="G15" s="165">
        <f t="shared" si="1"/>
        <v>24944300.54</v>
      </c>
      <c r="H15" s="164">
        <f t="shared" si="1"/>
        <v>19141449.19</v>
      </c>
      <c r="I15" s="164">
        <f t="shared" si="0"/>
        <v>6126027.099999998</v>
      </c>
      <c r="J15" s="166">
        <f t="shared" si="1"/>
        <v>1000</v>
      </c>
      <c r="K15" s="342">
        <f>SUM(K14)</f>
        <v>6125027.099999998</v>
      </c>
    </row>
    <row r="16" spans="1:11" ht="28.5" customHeight="1">
      <c r="A16" s="256" t="s">
        <v>1033</v>
      </c>
      <c r="B16" s="161" t="s">
        <v>104</v>
      </c>
      <c r="C16" s="167">
        <v>12540000</v>
      </c>
      <c r="D16" s="167">
        <v>120000</v>
      </c>
      <c r="E16" s="168">
        <v>0</v>
      </c>
      <c r="F16" s="167">
        <f>C16+D16+E16</f>
        <v>12660000</v>
      </c>
      <c r="G16" s="167">
        <v>12540000</v>
      </c>
      <c r="H16" s="167">
        <v>12540000</v>
      </c>
      <c r="I16" s="167">
        <f t="shared" si="0"/>
        <v>120000</v>
      </c>
      <c r="J16" s="141">
        <v>0</v>
      </c>
      <c r="K16" s="140">
        <f>I16-J16</f>
        <v>120000</v>
      </c>
    </row>
    <row r="17" spans="1:11" ht="28.5">
      <c r="A17" s="256" t="s">
        <v>1034</v>
      </c>
      <c r="B17" s="161" t="s">
        <v>105</v>
      </c>
      <c r="C17" s="167">
        <v>52000</v>
      </c>
      <c r="D17" s="167">
        <v>400</v>
      </c>
      <c r="E17" s="168">
        <v>0</v>
      </c>
      <c r="F17" s="167">
        <f>C17+D17+E17</f>
        <v>52400</v>
      </c>
      <c r="G17" s="169">
        <v>52000</v>
      </c>
      <c r="H17" s="169">
        <v>52000</v>
      </c>
      <c r="I17" s="169">
        <f t="shared" si="0"/>
        <v>400</v>
      </c>
      <c r="J17" s="141">
        <v>0</v>
      </c>
      <c r="K17" s="140">
        <f>I17-J17</f>
        <v>400</v>
      </c>
    </row>
    <row r="18" spans="1:11" ht="19.5" customHeight="1" thickBot="1">
      <c r="A18" s="484" t="s">
        <v>106</v>
      </c>
      <c r="B18" s="485"/>
      <c r="C18" s="164">
        <f>SUM(C16:C17)</f>
        <v>12592000</v>
      </c>
      <c r="D18" s="164">
        <f aca="true" t="shared" si="2" ref="D18:J18">SUM(D16:D17)</f>
        <v>120400</v>
      </c>
      <c r="E18" s="164">
        <f t="shared" si="2"/>
        <v>0</v>
      </c>
      <c r="F18" s="164">
        <f t="shared" si="2"/>
        <v>12712400</v>
      </c>
      <c r="G18" s="164">
        <f>SUM(G16:G17)</f>
        <v>12592000</v>
      </c>
      <c r="H18" s="164">
        <f t="shared" si="2"/>
        <v>12592000</v>
      </c>
      <c r="I18" s="164">
        <f t="shared" si="0"/>
        <v>120400</v>
      </c>
      <c r="J18" s="166">
        <f t="shared" si="2"/>
        <v>0</v>
      </c>
      <c r="K18" s="342">
        <f>SUM(K16:K17)</f>
        <v>120400</v>
      </c>
    </row>
    <row r="19" spans="1:11" ht="24" customHeight="1" thickBot="1" thickTop="1">
      <c r="A19" s="479" t="s">
        <v>92</v>
      </c>
      <c r="B19" s="480"/>
      <c r="C19" s="170">
        <f>C18+C15</f>
        <v>12593000</v>
      </c>
      <c r="D19" s="170">
        <f aca="true" t="shared" si="3" ref="D19:J19">D18+D15</f>
        <v>25386876.29</v>
      </c>
      <c r="E19" s="170">
        <f t="shared" si="3"/>
        <v>0</v>
      </c>
      <c r="F19" s="170">
        <f t="shared" si="3"/>
        <v>37979876.29</v>
      </c>
      <c r="G19" s="170">
        <f>G18+G15</f>
        <v>37536300.54</v>
      </c>
      <c r="H19" s="170">
        <f t="shared" si="3"/>
        <v>31733449.19</v>
      </c>
      <c r="I19" s="170">
        <f t="shared" si="0"/>
        <v>6246427.099999998</v>
      </c>
      <c r="J19" s="162">
        <f t="shared" si="3"/>
        <v>1000</v>
      </c>
      <c r="K19" s="343">
        <f>K15+K18</f>
        <v>6245427.099999998</v>
      </c>
    </row>
    <row r="20" spans="1:6" ht="15.75" thickTop="1">
      <c r="A20" s="7"/>
      <c r="F20" s="7"/>
    </row>
    <row r="21" spans="3:5" ht="15">
      <c r="C21" s="15" t="s">
        <v>100</v>
      </c>
      <c r="D21" s="15"/>
      <c r="E21" s="15"/>
    </row>
    <row r="22" spans="3:4" ht="18">
      <c r="C22" s="16" t="s">
        <v>101</v>
      </c>
      <c r="D22" s="6"/>
    </row>
    <row r="24" ht="15">
      <c r="E24" s="1" t="s">
        <v>98</v>
      </c>
    </row>
  </sheetData>
  <sheetProtection/>
  <mergeCells count="16">
    <mergeCell ref="A1:F1"/>
    <mergeCell ref="A2:F2"/>
    <mergeCell ref="A3:F3"/>
    <mergeCell ref="K12:K13"/>
    <mergeCell ref="A19:B19"/>
    <mergeCell ref="A15:B15"/>
    <mergeCell ref="A18:B18"/>
    <mergeCell ref="G12:G13"/>
    <mergeCell ref="H12:H13"/>
    <mergeCell ref="B8:J9"/>
    <mergeCell ref="B10:J10"/>
    <mergeCell ref="J12:J13"/>
    <mergeCell ref="A12:A13"/>
    <mergeCell ref="B12:B13"/>
    <mergeCell ref="I12:I13"/>
    <mergeCell ref="C12:F12"/>
  </mergeCells>
  <printOptions/>
  <pageMargins left="0.16" right="0.16" top="0.28" bottom="0.48" header="0.22" footer="0.32"/>
  <pageSetup horizontalDpi="600" verticalDpi="6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0"/>
  <sheetViews>
    <sheetView rightToLeft="1" zoomScalePageLayoutView="0" workbookViewId="0" topLeftCell="A1">
      <selection activeCell="J167" sqref="J167"/>
    </sheetView>
  </sheetViews>
  <sheetFormatPr defaultColWidth="11.421875" defaultRowHeight="15"/>
  <cols>
    <col min="1" max="1" width="16.57421875" style="21" customWidth="1"/>
    <col min="2" max="2" width="37.7109375" style="27" customWidth="1"/>
    <col min="3" max="3" width="18.28125" style="18" customWidth="1"/>
    <col min="4" max="4" width="19.00390625" style="19" customWidth="1"/>
    <col min="5" max="5" width="18.57421875" style="19" customWidth="1"/>
    <col min="6" max="6" width="17.421875" style="19" customWidth="1"/>
    <col min="7" max="7" width="16.57421875" style="19" customWidth="1"/>
    <col min="9" max="10" width="14.57421875" style="0" bestFit="1" customWidth="1"/>
  </cols>
  <sheetData>
    <row r="1" spans="1:10" s="1" customFormat="1" ht="13.5" customHeight="1">
      <c r="A1" s="215"/>
      <c r="B1" s="216"/>
      <c r="C1" s="18"/>
      <c r="D1" s="19"/>
      <c r="E1" s="19"/>
      <c r="F1" s="19"/>
      <c r="G1" s="19"/>
      <c r="J1" s="23"/>
    </row>
    <row r="2" spans="1:10" s="1" customFormat="1" ht="13.5" customHeight="1">
      <c r="A2" s="215"/>
      <c r="B2" s="216"/>
      <c r="C2" s="18"/>
      <c r="D2" s="19"/>
      <c r="E2" s="19"/>
      <c r="F2" s="19"/>
      <c r="G2" s="19"/>
      <c r="J2" s="23"/>
    </row>
    <row r="3" spans="1:10" s="1" customFormat="1" ht="13.5" customHeight="1">
      <c r="A3" s="495"/>
      <c r="B3" s="495"/>
      <c r="C3" s="18"/>
      <c r="D3" s="19"/>
      <c r="E3" s="19"/>
      <c r="F3" s="19"/>
      <c r="G3" s="19"/>
      <c r="J3" s="23"/>
    </row>
    <row r="4" spans="1:10" s="1" customFormat="1" ht="13.5" customHeight="1">
      <c r="A4" s="495"/>
      <c r="B4" s="495"/>
      <c r="C4" s="18"/>
      <c r="D4" s="19"/>
      <c r="E4" s="19"/>
      <c r="F4" s="19"/>
      <c r="G4" s="19"/>
      <c r="J4" s="23"/>
    </row>
    <row r="5" spans="1:10" s="1" customFormat="1" ht="13.5" customHeight="1">
      <c r="A5" s="215"/>
      <c r="B5" s="216"/>
      <c r="C5" s="18"/>
      <c r="D5" s="19"/>
      <c r="E5" s="19"/>
      <c r="F5" s="19"/>
      <c r="G5" s="19"/>
      <c r="J5" s="23"/>
    </row>
    <row r="6" spans="1:10" s="1" customFormat="1" ht="12.75" customHeight="1">
      <c r="A6" s="215"/>
      <c r="B6" s="216"/>
      <c r="C6" s="20"/>
      <c r="D6" s="20"/>
      <c r="E6" s="20"/>
      <c r="F6" s="20"/>
      <c r="G6" s="19"/>
      <c r="J6" s="23"/>
    </row>
    <row r="7" spans="1:10" s="1" customFormat="1" ht="29.25" customHeight="1" thickBot="1">
      <c r="A7" s="215"/>
      <c r="B7" s="216"/>
      <c r="C7" s="20"/>
      <c r="D7" s="20"/>
      <c r="E7" s="20"/>
      <c r="F7" s="20"/>
      <c r="G7" s="19"/>
      <c r="J7" s="23"/>
    </row>
    <row r="8" spans="1:7" s="1" customFormat="1" ht="14.25" customHeight="1">
      <c r="A8" s="496" t="s">
        <v>1083</v>
      </c>
      <c r="B8" s="497"/>
      <c r="C8" s="497"/>
      <c r="D8" s="497"/>
      <c r="E8" s="497"/>
      <c r="F8" s="497"/>
      <c r="G8" s="498"/>
    </row>
    <row r="9" spans="1:7" s="1" customFormat="1" ht="13.5" customHeight="1">
      <c r="A9" s="499"/>
      <c r="B9" s="500"/>
      <c r="C9" s="500"/>
      <c r="D9" s="500"/>
      <c r="E9" s="500"/>
      <c r="F9" s="500"/>
      <c r="G9" s="501"/>
    </row>
    <row r="10" spans="1:7" s="1" customFormat="1" ht="30.75" customHeight="1" thickBot="1">
      <c r="A10" s="502" t="s">
        <v>842</v>
      </c>
      <c r="B10" s="503"/>
      <c r="C10" s="503"/>
      <c r="D10" s="503"/>
      <c r="E10" s="503"/>
      <c r="F10" s="503"/>
      <c r="G10" s="504"/>
    </row>
    <row r="11" spans="1:7" s="1" customFormat="1" ht="8.25" customHeight="1" thickBot="1">
      <c r="A11" s="156"/>
      <c r="B11" s="27"/>
      <c r="C11" s="18"/>
      <c r="D11" s="19"/>
      <c r="E11" s="19"/>
      <c r="F11" s="19"/>
      <c r="G11" s="19"/>
    </row>
    <row r="12" spans="1:7" s="179" customFormat="1" ht="24" customHeight="1" thickBot="1">
      <c r="A12" s="225" t="s">
        <v>108</v>
      </c>
      <c r="B12" s="225" t="s">
        <v>109</v>
      </c>
      <c r="C12" s="226" t="s">
        <v>110</v>
      </c>
      <c r="D12" s="226" t="s">
        <v>111</v>
      </c>
      <c r="E12" s="227" t="s">
        <v>112</v>
      </c>
      <c r="F12" s="226" t="s">
        <v>113</v>
      </c>
      <c r="G12" s="226" t="s">
        <v>114</v>
      </c>
    </row>
    <row r="13" spans="1:7" s="1" customFormat="1" ht="14.25" customHeight="1">
      <c r="A13" s="221" t="s">
        <v>602</v>
      </c>
      <c r="B13" s="222" t="s">
        <v>10</v>
      </c>
      <c r="C13" s="223">
        <f>SUM(' بيان تنفيد مصاريف التسيير'!F13)</f>
        <v>498000</v>
      </c>
      <c r="D13" s="223">
        <f>SUM(' بيان تنفيد مصاريف التسيير'!G13)</f>
        <v>498000</v>
      </c>
      <c r="E13" s="223">
        <f>SUM(' بيان تنفيد مصاريف التسيير'!H13)</f>
        <v>368799.8</v>
      </c>
      <c r="F13" s="223">
        <f>C13-D13</f>
        <v>0</v>
      </c>
      <c r="G13" s="224">
        <f>D13-E13</f>
        <v>129200.20000000001</v>
      </c>
    </row>
    <row r="14" spans="1:7" s="1" customFormat="1" ht="14.25" customHeight="1">
      <c r="A14" s="217" t="s">
        <v>603</v>
      </c>
      <c r="B14" s="139" t="s">
        <v>11</v>
      </c>
      <c r="C14" s="149">
        <f>SUM(' بيان تنفيد مصاريف التسيير'!F14)</f>
        <v>10000</v>
      </c>
      <c r="D14" s="149">
        <f>SUM(' بيان تنفيد مصاريف التسيير'!G14)</f>
        <v>0</v>
      </c>
      <c r="E14" s="149">
        <f>SUM(' بيان تنفيد مصاريف التسيير'!H14)</f>
        <v>0</v>
      </c>
      <c r="F14" s="149">
        <f aca="true" t="shared" si="0" ref="F14:F31">C14-D14</f>
        <v>10000</v>
      </c>
      <c r="G14" s="218">
        <f aca="true" t="shared" si="1" ref="G14:G31">D14-E14</f>
        <v>0</v>
      </c>
    </row>
    <row r="15" spans="1:7" s="1" customFormat="1" ht="14.25" customHeight="1">
      <c r="A15" s="217" t="s">
        <v>604</v>
      </c>
      <c r="B15" s="139" t="s">
        <v>12</v>
      </c>
      <c r="C15" s="149">
        <f>SUM(' بيان تنفيد مصاريف التسيير'!F15)</f>
        <v>40000</v>
      </c>
      <c r="D15" s="149">
        <f>SUM(' بيان تنفيد مصاريف التسيير'!G15)</f>
        <v>0</v>
      </c>
      <c r="E15" s="149">
        <f>SUM(' بيان تنفيد مصاريف التسيير'!H15)</f>
        <v>0</v>
      </c>
      <c r="F15" s="149">
        <f t="shared" si="0"/>
        <v>40000</v>
      </c>
      <c r="G15" s="218">
        <f t="shared" si="1"/>
        <v>0</v>
      </c>
    </row>
    <row r="16" spans="1:7" s="1" customFormat="1" ht="14.25" customHeight="1">
      <c r="A16" s="217" t="s">
        <v>605</v>
      </c>
      <c r="B16" s="139" t="s">
        <v>13</v>
      </c>
      <c r="C16" s="149">
        <f>SUM(' بيان تنفيد مصاريف التسيير'!F16)</f>
        <v>30000</v>
      </c>
      <c r="D16" s="149">
        <f>SUM(' بيان تنفيد مصاريف التسيير'!G16)</f>
        <v>0</v>
      </c>
      <c r="E16" s="149">
        <f>SUM(' بيان تنفيد مصاريف التسيير'!H16)</f>
        <v>0</v>
      </c>
      <c r="F16" s="149">
        <f t="shared" si="0"/>
        <v>30000</v>
      </c>
      <c r="G16" s="218">
        <f t="shared" si="1"/>
        <v>0</v>
      </c>
    </row>
    <row r="17" spans="1:7" s="1" customFormat="1" ht="14.25" customHeight="1">
      <c r="A17" s="217" t="s">
        <v>606</v>
      </c>
      <c r="B17" s="139" t="s">
        <v>14</v>
      </c>
      <c r="C17" s="149">
        <f>SUM(' بيان تنفيد مصاريف التسيير'!F17)</f>
        <v>100000</v>
      </c>
      <c r="D17" s="149">
        <f>SUM(' بيان تنفيد مصاريف التسيير'!G17)</f>
        <v>0</v>
      </c>
      <c r="E17" s="149">
        <f>SUM(' بيان تنفيد مصاريف التسيير'!H17)</f>
        <v>0</v>
      </c>
      <c r="F17" s="149">
        <f t="shared" si="0"/>
        <v>100000</v>
      </c>
      <c r="G17" s="218">
        <f t="shared" si="1"/>
        <v>0</v>
      </c>
    </row>
    <row r="18" spans="1:7" s="1" customFormat="1" ht="14.25" customHeight="1">
      <c r="A18" s="217" t="s">
        <v>607</v>
      </c>
      <c r="B18" s="139" t="s">
        <v>15</v>
      </c>
      <c r="C18" s="149">
        <f>SUM(' بيان تنفيد مصاريف التسيير'!F18)</f>
        <v>40000</v>
      </c>
      <c r="D18" s="149">
        <f>SUM(' بيان تنفيد مصاريف التسيير'!G18)</f>
        <v>34314</v>
      </c>
      <c r="E18" s="149">
        <f>SUM(' بيان تنفيد مصاريف التسيير'!H18)</f>
        <v>34314</v>
      </c>
      <c r="F18" s="149">
        <f t="shared" si="0"/>
        <v>5686</v>
      </c>
      <c r="G18" s="218">
        <f t="shared" si="1"/>
        <v>0</v>
      </c>
    </row>
    <row r="19" spans="1:7" s="1" customFormat="1" ht="14.25" customHeight="1">
      <c r="A19" s="217" t="s">
        <v>608</v>
      </c>
      <c r="B19" s="139" t="s">
        <v>16</v>
      </c>
      <c r="C19" s="149">
        <f>SUM(' بيان تنفيد مصاريف التسيير'!F19)</f>
        <v>100221.28</v>
      </c>
      <c r="D19" s="149">
        <f>SUM(' بيان تنفيد مصاريف التسيير'!G19)</f>
        <v>82668</v>
      </c>
      <c r="E19" s="149">
        <f>SUM(' بيان تنفيد مصاريف التسيير'!H19)</f>
        <v>82668</v>
      </c>
      <c r="F19" s="149">
        <f t="shared" si="0"/>
        <v>17553.28</v>
      </c>
      <c r="G19" s="218">
        <f t="shared" si="1"/>
        <v>0</v>
      </c>
    </row>
    <row r="20" spans="1:7" s="1" customFormat="1" ht="14.25" customHeight="1">
      <c r="A20" s="217" t="s">
        <v>609</v>
      </c>
      <c r="B20" s="139" t="s">
        <v>17</v>
      </c>
      <c r="C20" s="149">
        <f>SUM(' بيان تنفيد مصاريف التسيير'!F20)</f>
        <v>100000</v>
      </c>
      <c r="D20" s="149">
        <f>SUM(' بيان تنفيد مصاريف التسيير'!G20)</f>
        <v>0</v>
      </c>
      <c r="E20" s="149">
        <f>SUM(' بيان تنفيد مصاريف التسيير'!H20)</f>
        <v>0</v>
      </c>
      <c r="F20" s="149">
        <f t="shared" si="0"/>
        <v>100000</v>
      </c>
      <c r="G20" s="218">
        <f t="shared" si="1"/>
        <v>0</v>
      </c>
    </row>
    <row r="21" spans="1:7" s="1" customFormat="1" ht="14.25" customHeight="1">
      <c r="A21" s="217" t="s">
        <v>610</v>
      </c>
      <c r="B21" s="139" t="s">
        <v>18</v>
      </c>
      <c r="C21" s="149">
        <f>SUM(' بيان تنفيد مصاريف التسيير'!F21)</f>
        <v>304353.2</v>
      </c>
      <c r="D21" s="149">
        <f>SUM(' بيان تنفيد مصاريف التسيير'!G21)</f>
        <v>104353.2</v>
      </c>
      <c r="E21" s="149">
        <f>SUM(' بيان تنفيد مصاريف التسيير'!H21)</f>
        <v>0</v>
      </c>
      <c r="F21" s="149">
        <f t="shared" si="0"/>
        <v>200000</v>
      </c>
      <c r="G21" s="218">
        <f t="shared" si="1"/>
        <v>104353.2</v>
      </c>
    </row>
    <row r="22" spans="1:7" s="1" customFormat="1" ht="14.25" customHeight="1">
      <c r="A22" s="217" t="s">
        <v>611</v>
      </c>
      <c r="B22" s="139" t="s">
        <v>623</v>
      </c>
      <c r="C22" s="149">
        <f>SUM(' بيان تنفيد مصاريف التسيير'!F22)</f>
        <v>200000</v>
      </c>
      <c r="D22" s="149">
        <f>SUM(' بيان تنفيد مصاريف التسيير'!G22)</f>
        <v>0</v>
      </c>
      <c r="E22" s="149">
        <f>SUM(' بيان تنفيد مصاريف التسيير'!H22)</f>
        <v>0</v>
      </c>
      <c r="F22" s="149">
        <f t="shared" si="0"/>
        <v>200000</v>
      </c>
      <c r="G22" s="218">
        <f t="shared" si="1"/>
        <v>0</v>
      </c>
    </row>
    <row r="23" spans="1:7" s="1" customFormat="1" ht="14.25" customHeight="1">
      <c r="A23" s="217" t="s">
        <v>612</v>
      </c>
      <c r="B23" s="139" t="s">
        <v>613</v>
      </c>
      <c r="C23" s="149">
        <f>SUM(' بيان تنفيد مصاريف التسيير'!F23)</f>
        <v>100000</v>
      </c>
      <c r="D23" s="149">
        <f>SUM(' بيان تنفيد مصاريف التسيير'!G23)</f>
        <v>0</v>
      </c>
      <c r="E23" s="149">
        <f>SUM(' بيان تنفيد مصاريف التسيير'!H23)</f>
        <v>0</v>
      </c>
      <c r="F23" s="149">
        <f t="shared" si="0"/>
        <v>100000</v>
      </c>
      <c r="G23" s="218">
        <f t="shared" si="1"/>
        <v>0</v>
      </c>
    </row>
    <row r="24" spans="1:7" s="1" customFormat="1" ht="14.25" customHeight="1">
      <c r="A24" s="217" t="s">
        <v>614</v>
      </c>
      <c r="B24" s="139" t="s">
        <v>19</v>
      </c>
      <c r="C24" s="149">
        <f>SUM(' بيان تنفيد مصاريف التسيير'!F24)</f>
        <v>5000</v>
      </c>
      <c r="D24" s="149">
        <f>SUM(' بيان تنفيد مصاريف التسيير'!G24)</f>
        <v>1200</v>
      </c>
      <c r="E24" s="149">
        <f>SUM(' بيان تنفيد مصاريف التسيير'!H24)</f>
        <v>1200</v>
      </c>
      <c r="F24" s="149">
        <f t="shared" si="0"/>
        <v>3800</v>
      </c>
      <c r="G24" s="218">
        <f t="shared" si="1"/>
        <v>0</v>
      </c>
    </row>
    <row r="25" spans="1:7" s="1" customFormat="1" ht="14.25" customHeight="1">
      <c r="A25" s="217" t="s">
        <v>615</v>
      </c>
      <c r="B25" s="139" t="s">
        <v>20</v>
      </c>
      <c r="C25" s="149">
        <f>SUM(' بيان تنفيد مصاريف التسيير'!F25)</f>
        <v>5000</v>
      </c>
      <c r="D25" s="149">
        <f>SUM(' بيان تنفيد مصاريف التسيير'!G25)</f>
        <v>0</v>
      </c>
      <c r="E25" s="149">
        <f>SUM(' بيان تنفيد مصاريف التسيير'!H25)</f>
        <v>0</v>
      </c>
      <c r="F25" s="149">
        <f t="shared" si="0"/>
        <v>5000</v>
      </c>
      <c r="G25" s="218">
        <f t="shared" si="1"/>
        <v>0</v>
      </c>
    </row>
    <row r="26" spans="1:7" s="1" customFormat="1" ht="14.25" customHeight="1">
      <c r="A26" s="217" t="s">
        <v>616</v>
      </c>
      <c r="B26" s="139" t="s">
        <v>617</v>
      </c>
      <c r="C26" s="149">
        <f>SUM(' بيان تنفيد مصاريف التسيير'!F26)</f>
        <v>241520.79</v>
      </c>
      <c r="D26" s="149">
        <f>SUM(' بيان تنفيد مصاريف التسيير'!G26)</f>
        <v>41520.79</v>
      </c>
      <c r="E26" s="149">
        <f>SUM(' بيان تنفيد مصاريف التسيير'!H26)</f>
        <v>0</v>
      </c>
      <c r="F26" s="149">
        <f t="shared" si="0"/>
        <v>200000</v>
      </c>
      <c r="G26" s="218">
        <f t="shared" si="1"/>
        <v>41520.79</v>
      </c>
    </row>
    <row r="27" spans="1:7" s="1" customFormat="1" ht="14.25" customHeight="1">
      <c r="A27" s="217" t="s">
        <v>618</v>
      </c>
      <c r="B27" s="139" t="s">
        <v>619</v>
      </c>
      <c r="C27" s="149">
        <f>SUM(' بيان تنفيد مصاريف التسيير'!F27)</f>
        <v>200000</v>
      </c>
      <c r="D27" s="149">
        <f>SUM(' بيان تنفيد مصاريف التسيير'!G27)</f>
        <v>0</v>
      </c>
      <c r="E27" s="149">
        <f>SUM(' بيان تنفيد مصاريف التسيير'!H27)</f>
        <v>0</v>
      </c>
      <c r="F27" s="149">
        <f t="shared" si="0"/>
        <v>200000</v>
      </c>
      <c r="G27" s="218">
        <f t="shared" si="1"/>
        <v>0</v>
      </c>
    </row>
    <row r="28" spans="1:7" s="1" customFormat="1" ht="14.25" customHeight="1">
      <c r="A28" s="217" t="s">
        <v>620</v>
      </c>
      <c r="B28" s="139" t="s">
        <v>621</v>
      </c>
      <c r="C28" s="149">
        <f>SUM(' بيان تنفيد مصاريف التسيير'!F28)</f>
        <v>200000</v>
      </c>
      <c r="D28" s="149">
        <f>SUM(' بيان تنفيد مصاريف التسيير'!G28)</f>
        <v>0</v>
      </c>
      <c r="E28" s="149">
        <f>SUM(' بيان تنفيد مصاريف التسيير'!H28)</f>
        <v>0</v>
      </c>
      <c r="F28" s="149">
        <f t="shared" si="0"/>
        <v>200000</v>
      </c>
      <c r="G28" s="218">
        <f t="shared" si="1"/>
        <v>0</v>
      </c>
    </row>
    <row r="29" spans="1:7" s="1" customFormat="1" ht="14.25" customHeight="1">
      <c r="A29" s="217" t="s">
        <v>622</v>
      </c>
      <c r="B29" s="139" t="s">
        <v>115</v>
      </c>
      <c r="C29" s="149">
        <f>SUM(' بيان تنفيد مصاريف التسيير'!F29)</f>
        <v>5000</v>
      </c>
      <c r="D29" s="149">
        <f>SUM(' بيان تنفيد مصاريف التسيير'!G29)</f>
        <v>0</v>
      </c>
      <c r="E29" s="149">
        <f>SUM(' بيان تنفيد مصاريف التسيير'!H29)</f>
        <v>0</v>
      </c>
      <c r="F29" s="149">
        <f t="shared" si="0"/>
        <v>5000</v>
      </c>
      <c r="G29" s="218">
        <f t="shared" si="1"/>
        <v>0</v>
      </c>
    </row>
    <row r="30" spans="1:7" s="1" customFormat="1" ht="14.25" customHeight="1">
      <c r="A30" s="217" t="s">
        <v>624</v>
      </c>
      <c r="B30" s="139" t="s">
        <v>625</v>
      </c>
      <c r="C30" s="149">
        <f>SUM(' بيان تنفيد مصاريف التسيير'!F30)</f>
        <v>200000</v>
      </c>
      <c r="D30" s="149">
        <f>SUM(' بيان تنفيد مصاريف التسيير'!G30)</f>
        <v>110988.9</v>
      </c>
      <c r="E30" s="149">
        <f>SUM(' بيان تنفيد مصاريف التسيير'!H30)</f>
        <v>0</v>
      </c>
      <c r="F30" s="149">
        <f t="shared" si="0"/>
        <v>89011.1</v>
      </c>
      <c r="G30" s="218">
        <f t="shared" si="1"/>
        <v>110988.9</v>
      </c>
    </row>
    <row r="31" spans="1:7" s="1" customFormat="1" ht="14.25" customHeight="1" thickBot="1">
      <c r="A31" s="228" t="s">
        <v>626</v>
      </c>
      <c r="B31" s="229" t="s">
        <v>116</v>
      </c>
      <c r="C31" s="230">
        <f>SUM(' بيان تنفيد مصاريف التسيير'!F31)</f>
        <v>100000</v>
      </c>
      <c r="D31" s="230">
        <f>SUM(' بيان تنفيد مصاريف التسيير'!G31)</f>
        <v>0</v>
      </c>
      <c r="E31" s="230">
        <f>SUM(' بيان تنفيد مصاريف التسيير'!H31)</f>
        <v>0</v>
      </c>
      <c r="F31" s="230">
        <f t="shared" si="0"/>
        <v>100000</v>
      </c>
      <c r="G31" s="231">
        <f t="shared" si="1"/>
        <v>0</v>
      </c>
    </row>
    <row r="32" spans="1:7" s="1" customFormat="1" ht="16.5" thickBot="1">
      <c r="A32" s="505" t="s">
        <v>816</v>
      </c>
      <c r="B32" s="505"/>
      <c r="C32" s="233">
        <f>SUM(C13:C31)</f>
        <v>2479095.27</v>
      </c>
      <c r="D32" s="233">
        <f>SUM(D13:D31)</f>
        <v>873044.89</v>
      </c>
      <c r="E32" s="233">
        <f>SUM(E13:E31)</f>
        <v>486981.8</v>
      </c>
      <c r="F32" s="233">
        <f>SUM(F13:F31)</f>
        <v>1606050.3800000001</v>
      </c>
      <c r="G32" s="233">
        <f>SUM(G13:G31)</f>
        <v>386063.08999999997</v>
      </c>
    </row>
    <row r="33" spans="1:7" s="1" customFormat="1" ht="14.25" customHeight="1">
      <c r="A33" s="221" t="s">
        <v>628</v>
      </c>
      <c r="B33" s="232" t="s">
        <v>21</v>
      </c>
      <c r="C33" s="223">
        <f>SUM(' بيان تنفيد مصاريف التسيير'!F33)</f>
        <v>20690000</v>
      </c>
      <c r="D33" s="223">
        <f>SUM(' بيان تنفيد مصاريف التسيير'!G33)</f>
        <v>18344150.99</v>
      </c>
      <c r="E33" s="223">
        <f>SUM(' بيان تنفيد مصاريف التسيير'!H33)</f>
        <v>18344150.99</v>
      </c>
      <c r="F33" s="223">
        <f>C33-D33</f>
        <v>2345849.0100000016</v>
      </c>
      <c r="G33" s="224">
        <f>D33-E33</f>
        <v>0</v>
      </c>
    </row>
    <row r="34" spans="1:7" s="1" customFormat="1" ht="14.25" customHeight="1">
      <c r="A34" s="217" t="s">
        <v>629</v>
      </c>
      <c r="B34" s="143" t="s">
        <v>22</v>
      </c>
      <c r="C34" s="149">
        <f>SUM(' بيان تنفيد مصاريف التسيير'!F34)</f>
        <v>7210000</v>
      </c>
      <c r="D34" s="149">
        <f>SUM(' بيان تنفيد مصاريف التسيير'!G34)</f>
        <v>7209979.22</v>
      </c>
      <c r="E34" s="149">
        <f>SUM(' بيان تنفيد مصاريف التسيير'!H34)</f>
        <v>7209979.22</v>
      </c>
      <c r="F34" s="149">
        <f aca="true" t="shared" si="2" ref="F34:F40">C34-D34</f>
        <v>20.78000000026077</v>
      </c>
      <c r="G34" s="218">
        <f aca="true" t="shared" si="3" ref="G34:G40">D34-E34</f>
        <v>0</v>
      </c>
    </row>
    <row r="35" spans="1:7" s="1" customFormat="1" ht="14.25" customHeight="1">
      <c r="A35" s="217" t="s">
        <v>630</v>
      </c>
      <c r="B35" s="143" t="s">
        <v>23</v>
      </c>
      <c r="C35" s="149">
        <f>SUM(' بيان تنفيد مصاريف التسيير'!F35)</f>
        <v>300000</v>
      </c>
      <c r="D35" s="149">
        <f>SUM(' بيان تنفيد مصاريف التسيير'!G35)</f>
        <v>286731.44</v>
      </c>
      <c r="E35" s="149">
        <f>SUM(' بيان تنفيد مصاريف التسيير'!H35)</f>
        <v>286731.44</v>
      </c>
      <c r="F35" s="149">
        <f t="shared" si="2"/>
        <v>13268.559999999998</v>
      </c>
      <c r="G35" s="218">
        <f t="shared" si="3"/>
        <v>0</v>
      </c>
    </row>
    <row r="36" spans="1:7" s="1" customFormat="1" ht="14.25" customHeight="1">
      <c r="A36" s="217" t="s">
        <v>631</v>
      </c>
      <c r="B36" s="143" t="s">
        <v>24</v>
      </c>
      <c r="C36" s="149">
        <f>SUM(' بيان تنفيد مصاريف التسيير'!F36)</f>
        <v>2000</v>
      </c>
      <c r="D36" s="149">
        <f>SUM(' بيان تنفيد مصاريف التسيير'!G36)</f>
        <v>0</v>
      </c>
      <c r="E36" s="149">
        <f>SUM(' بيان تنفيد مصاريف التسيير'!H36)</f>
        <v>0</v>
      </c>
      <c r="F36" s="149">
        <f t="shared" si="2"/>
        <v>2000</v>
      </c>
      <c r="G36" s="218">
        <f t="shared" si="3"/>
        <v>0</v>
      </c>
    </row>
    <row r="37" spans="1:7" s="1" customFormat="1" ht="14.25" customHeight="1">
      <c r="A37" s="217" t="s">
        <v>632</v>
      </c>
      <c r="B37" s="143" t="s">
        <v>25</v>
      </c>
      <c r="C37" s="149">
        <f>SUM(' بيان تنفيد مصاريف التسيير'!F37)</f>
        <v>1205000</v>
      </c>
      <c r="D37" s="149">
        <f>SUM(' بيان تنفيد مصاريف التسيير'!G37)</f>
        <v>1065389.95</v>
      </c>
      <c r="E37" s="149">
        <f>SUM(' بيان تنفيد مصاريف التسيير'!H37)</f>
        <v>1065389.95</v>
      </c>
      <c r="F37" s="149">
        <f t="shared" si="2"/>
        <v>139610.05000000005</v>
      </c>
      <c r="G37" s="218">
        <f t="shared" si="3"/>
        <v>0</v>
      </c>
    </row>
    <row r="38" spans="1:7" s="1" customFormat="1" ht="14.25" customHeight="1" thickBot="1">
      <c r="A38" s="217" t="s">
        <v>633</v>
      </c>
      <c r="B38" s="143" t="s">
        <v>634</v>
      </c>
      <c r="C38" s="149">
        <f>SUM(' بيان تنفيد مصاريف التسيير'!F40)</f>
        <v>333000</v>
      </c>
      <c r="D38" s="149">
        <f>SUM(' بيان تنفيد مصاريف التسيير'!G40)</f>
        <v>104200</v>
      </c>
      <c r="E38" s="149">
        <f>SUM(' بيان تنفيد مصاريف التسيير'!H40)</f>
        <v>104200</v>
      </c>
      <c r="F38" s="149">
        <f t="shared" si="2"/>
        <v>228800</v>
      </c>
      <c r="G38" s="218">
        <f t="shared" si="3"/>
        <v>0</v>
      </c>
    </row>
    <row r="39" spans="1:7" s="179" customFormat="1" ht="26.25" customHeight="1" thickBot="1">
      <c r="A39" s="225" t="s">
        <v>108</v>
      </c>
      <c r="B39" s="225" t="s">
        <v>109</v>
      </c>
      <c r="C39" s="226" t="s">
        <v>110</v>
      </c>
      <c r="D39" s="226" t="s">
        <v>111</v>
      </c>
      <c r="E39" s="227" t="s">
        <v>112</v>
      </c>
      <c r="F39" s="226" t="s">
        <v>113</v>
      </c>
      <c r="G39" s="226" t="s">
        <v>114</v>
      </c>
    </row>
    <row r="40" spans="1:7" s="1" customFormat="1" ht="14.25" customHeight="1">
      <c r="A40" s="217" t="s">
        <v>635</v>
      </c>
      <c r="B40" s="139" t="s">
        <v>636</v>
      </c>
      <c r="C40" s="149">
        <f>SUM(' بيان تنفيد مصاريف التسيير'!F41)</f>
        <v>30000</v>
      </c>
      <c r="D40" s="149">
        <f>SUM(' بيان تنفيد مصاريف التسيير'!G41)</f>
        <v>0</v>
      </c>
      <c r="E40" s="149">
        <f>SUM(' بيان تنفيد مصاريف التسيير'!H41)</f>
        <v>0</v>
      </c>
      <c r="F40" s="149">
        <f t="shared" si="2"/>
        <v>30000</v>
      </c>
      <c r="G40" s="218">
        <f t="shared" si="3"/>
        <v>0</v>
      </c>
    </row>
    <row r="41" spans="1:7" s="1" customFormat="1" ht="14.25" customHeight="1">
      <c r="A41" s="217" t="s">
        <v>637</v>
      </c>
      <c r="B41" s="143" t="s">
        <v>26</v>
      </c>
      <c r="C41" s="149">
        <f>SUM(' بيان تنفيد مصاريف التسيير'!F42)</f>
        <v>2710000</v>
      </c>
      <c r="D41" s="149">
        <f>SUM(' بيان تنفيد مصاريف التسيير'!G42)</f>
        <v>2378541.4</v>
      </c>
      <c r="E41" s="149">
        <f>SUM(' بيان تنفيد مصاريف التسيير'!H42)</f>
        <v>2378541.4</v>
      </c>
      <c r="F41" s="149">
        <f>C41-D41</f>
        <v>331458.6000000001</v>
      </c>
      <c r="G41" s="218">
        <f>D41-E41</f>
        <v>0</v>
      </c>
    </row>
    <row r="42" spans="1:7" s="1" customFormat="1" ht="14.25" customHeight="1">
      <c r="A42" s="137" t="s">
        <v>1065</v>
      </c>
      <c r="B42" s="143" t="s">
        <v>1066</v>
      </c>
      <c r="C42" s="149">
        <f>SUM(' بيان تنفيد مصاريف التسيير'!F43)</f>
        <v>30000</v>
      </c>
      <c r="D42" s="149">
        <f>SUM(' بيان تنفيد مصاريف التسيير'!G43)</f>
        <v>0</v>
      </c>
      <c r="E42" s="149">
        <f>SUM(' بيان تنفيد مصاريف التسيير'!H43)</f>
        <v>0</v>
      </c>
      <c r="F42" s="149">
        <f aca="true" t="shared" si="4" ref="F42:F49">C42-D42</f>
        <v>30000</v>
      </c>
      <c r="G42" s="218">
        <f aca="true" t="shared" si="5" ref="G42:G49">D42-E42</f>
        <v>0</v>
      </c>
    </row>
    <row r="43" spans="1:7" s="1" customFormat="1" ht="14.25" customHeight="1">
      <c r="A43" s="217" t="s">
        <v>638</v>
      </c>
      <c r="B43" s="143" t="s">
        <v>27</v>
      </c>
      <c r="C43" s="149">
        <f>SUM(' بيان تنفيد مصاريف التسيير'!F44)</f>
        <v>505000</v>
      </c>
      <c r="D43" s="149">
        <f>SUM(' بيان تنفيد مصاريف التسيير'!G44)</f>
        <v>417786.23</v>
      </c>
      <c r="E43" s="149">
        <f>SUM(' بيان تنفيد مصاريف التسيير'!H44)</f>
        <v>417786.23</v>
      </c>
      <c r="F43" s="149">
        <f t="shared" si="4"/>
        <v>87213.77000000002</v>
      </c>
      <c r="G43" s="218">
        <f t="shared" si="5"/>
        <v>0</v>
      </c>
    </row>
    <row r="44" spans="1:7" s="1" customFormat="1" ht="14.25" customHeight="1">
      <c r="A44" s="217" t="s">
        <v>639</v>
      </c>
      <c r="B44" s="143" t="s">
        <v>28</v>
      </c>
      <c r="C44" s="149">
        <f>SUM(' بيان تنفيد مصاريف التسيير'!F45)</f>
        <v>5000</v>
      </c>
      <c r="D44" s="149">
        <f>SUM(' بيان تنفيد مصاريف التسيير'!G45)</f>
        <v>1945.37</v>
      </c>
      <c r="E44" s="149">
        <f>SUM(' بيان تنفيد مصاريف التسيير'!H45)</f>
        <v>1945.37</v>
      </c>
      <c r="F44" s="149">
        <f t="shared" si="4"/>
        <v>3054.63</v>
      </c>
      <c r="G44" s="218">
        <f t="shared" si="5"/>
        <v>0</v>
      </c>
    </row>
    <row r="45" spans="1:7" s="1" customFormat="1" ht="14.25" customHeight="1">
      <c r="A45" s="217" t="s">
        <v>640</v>
      </c>
      <c r="B45" s="143" t="s">
        <v>29</v>
      </c>
      <c r="C45" s="149">
        <f>SUM(' بيان تنفيد مصاريف التسيير'!F46)</f>
        <v>200000</v>
      </c>
      <c r="D45" s="149">
        <f>SUM(' بيان تنفيد مصاريف التسيير'!G46)</f>
        <v>126684</v>
      </c>
      <c r="E45" s="149">
        <f>SUM(' بيان تنفيد مصاريف التسيير'!H46)</f>
        <v>126684</v>
      </c>
      <c r="F45" s="149">
        <f t="shared" si="4"/>
        <v>73316</v>
      </c>
      <c r="G45" s="218">
        <f t="shared" si="5"/>
        <v>0</v>
      </c>
    </row>
    <row r="46" spans="1:7" s="1" customFormat="1" ht="14.25" customHeight="1">
      <c r="A46" s="217" t="s">
        <v>641</v>
      </c>
      <c r="B46" s="143" t="s">
        <v>30</v>
      </c>
      <c r="C46" s="149">
        <f>SUM(' بيان تنفيد مصاريف التسيير'!F47)</f>
        <v>234708.41</v>
      </c>
      <c r="D46" s="149">
        <f>SUM(' بيان تنفيد مصاريف التسيير'!G47)</f>
        <v>71802</v>
      </c>
      <c r="E46" s="149">
        <f>SUM(' بيان تنفيد مصاريف التسيير'!H47)</f>
        <v>71802</v>
      </c>
      <c r="F46" s="149">
        <f t="shared" si="4"/>
        <v>162906.41</v>
      </c>
      <c r="G46" s="218">
        <f t="shared" si="5"/>
        <v>0</v>
      </c>
    </row>
    <row r="47" spans="1:7" s="1" customFormat="1" ht="14.25" customHeight="1">
      <c r="A47" s="217" t="s">
        <v>642</v>
      </c>
      <c r="B47" s="143" t="s">
        <v>643</v>
      </c>
      <c r="C47" s="149">
        <f>SUM(' بيان تنفيد مصاريف التسيير'!F48)</f>
        <v>70000</v>
      </c>
      <c r="D47" s="149">
        <f>SUM(' بيان تنفيد مصاريف التسيير'!G48)</f>
        <v>16600</v>
      </c>
      <c r="E47" s="149">
        <f>SUM(' بيان تنفيد مصاريف التسيير'!H48)</f>
        <v>16600</v>
      </c>
      <c r="F47" s="149">
        <f t="shared" si="4"/>
        <v>53400</v>
      </c>
      <c r="G47" s="218">
        <f t="shared" si="5"/>
        <v>0</v>
      </c>
    </row>
    <row r="48" spans="1:7" s="1" customFormat="1" ht="14.25" customHeight="1">
      <c r="A48" s="217" t="s">
        <v>644</v>
      </c>
      <c r="B48" s="143" t="s">
        <v>645</v>
      </c>
      <c r="C48" s="149">
        <f>SUM(' بيان تنفيد مصاريف التسيير'!F49)</f>
        <v>10000</v>
      </c>
      <c r="D48" s="149">
        <f>SUM(' بيان تنفيد مصاريف التسيير'!G49)</f>
        <v>0</v>
      </c>
      <c r="E48" s="149">
        <f>SUM(' بيان تنفيد مصاريف التسيير'!H49)</f>
        <v>0</v>
      </c>
      <c r="F48" s="149">
        <f t="shared" si="4"/>
        <v>10000</v>
      </c>
      <c r="G48" s="218">
        <f t="shared" si="5"/>
        <v>0</v>
      </c>
    </row>
    <row r="49" spans="1:7" s="1" customFormat="1" ht="14.25" customHeight="1" thickBot="1">
      <c r="A49" s="217" t="s">
        <v>646</v>
      </c>
      <c r="B49" s="143" t="s">
        <v>647</v>
      </c>
      <c r="C49" s="149">
        <f>SUM(' بيان تنفيد مصاريف التسيير'!F50)</f>
        <v>5000</v>
      </c>
      <c r="D49" s="149">
        <f>SUM(' بيان تنفيد مصاريف التسيير'!G50)</f>
        <v>5000</v>
      </c>
      <c r="E49" s="149">
        <f>SUM(' بيان تنفيد مصاريف التسيير'!H50)</f>
        <v>5000</v>
      </c>
      <c r="F49" s="149">
        <f t="shared" si="4"/>
        <v>0</v>
      </c>
      <c r="G49" s="218">
        <f t="shared" si="5"/>
        <v>0</v>
      </c>
    </row>
    <row r="50" spans="1:7" s="1" customFormat="1" ht="16.5" thickBot="1">
      <c r="A50" s="505" t="s">
        <v>817</v>
      </c>
      <c r="B50" s="505"/>
      <c r="C50" s="233">
        <f>SUM(C33:C49)</f>
        <v>33539708.41</v>
      </c>
      <c r="D50" s="233">
        <f>SUM(D33:D49)</f>
        <v>30028810.599999998</v>
      </c>
      <c r="E50" s="233">
        <f>SUM(E33:E49)</f>
        <v>30028810.599999998</v>
      </c>
      <c r="F50" s="233">
        <f>SUM(F33:F49)</f>
        <v>3510897.8100000024</v>
      </c>
      <c r="G50" s="233">
        <f>SUM(G33:G49)</f>
        <v>0</v>
      </c>
    </row>
    <row r="51" spans="1:7" s="1" customFormat="1" ht="14.25" customHeight="1">
      <c r="A51" s="217" t="s">
        <v>649</v>
      </c>
      <c r="B51" s="143" t="s">
        <v>31</v>
      </c>
      <c r="C51" s="149">
        <f>SUM(' بيان تنفيد مصاريف التسيير'!F52)</f>
        <v>600000</v>
      </c>
      <c r="D51" s="149">
        <f>SUM(' بيان تنفيد مصاريف التسيير'!G52)</f>
        <v>597600</v>
      </c>
      <c r="E51" s="149">
        <f>SUM(' بيان تنفيد مصاريف التسيير'!H52)</f>
        <v>597600</v>
      </c>
      <c r="F51" s="149">
        <f aca="true" t="shared" si="6" ref="F51:F83">C51-D51</f>
        <v>2400</v>
      </c>
      <c r="G51" s="218">
        <f>D51-E51</f>
        <v>0</v>
      </c>
    </row>
    <row r="52" spans="1:7" s="1" customFormat="1" ht="14.25" customHeight="1">
      <c r="A52" s="217" t="s">
        <v>650</v>
      </c>
      <c r="B52" s="143" t="s">
        <v>32</v>
      </c>
      <c r="C52" s="149">
        <f>SUM(' بيان تنفيد مصاريف التسيير'!F53)</f>
        <v>340000</v>
      </c>
      <c r="D52" s="149">
        <f>SUM(' بيان تنفيد مصاريف التسيير'!G53)</f>
        <v>0</v>
      </c>
      <c r="E52" s="149">
        <f>SUM(' بيان تنفيد مصاريف التسيير'!H53)</f>
        <v>0</v>
      </c>
      <c r="F52" s="149">
        <f t="shared" si="6"/>
        <v>340000</v>
      </c>
      <c r="G52" s="218">
        <f aca="true" t="shared" si="7" ref="G52:G72">D52-E52</f>
        <v>0</v>
      </c>
    </row>
    <row r="53" spans="1:7" s="1" customFormat="1" ht="14.25" customHeight="1">
      <c r="A53" s="217" t="s">
        <v>651</v>
      </c>
      <c r="B53" s="143" t="s">
        <v>33</v>
      </c>
      <c r="C53" s="149">
        <f>SUM(' بيان تنفيد مصاريف التسيير'!F54)</f>
        <v>400000</v>
      </c>
      <c r="D53" s="149">
        <f>SUM(' بيان تنفيد مصاريف التسيير'!G54)</f>
        <v>292872</v>
      </c>
      <c r="E53" s="149">
        <f>SUM(' بيان تنفيد مصاريف التسيير'!H54)</f>
        <v>292872</v>
      </c>
      <c r="F53" s="149">
        <f t="shared" si="6"/>
        <v>107128</v>
      </c>
      <c r="G53" s="218">
        <f t="shared" si="7"/>
        <v>0</v>
      </c>
    </row>
    <row r="54" spans="1:7" s="1" customFormat="1" ht="14.25" customHeight="1">
      <c r="A54" s="217" t="s">
        <v>652</v>
      </c>
      <c r="B54" s="139" t="s">
        <v>653</v>
      </c>
      <c r="C54" s="149">
        <f>SUM(' بيان تنفيد مصاريف التسيير'!F55)</f>
        <v>207105.32</v>
      </c>
      <c r="D54" s="149">
        <f>SUM(' بيان تنفيد مصاريف التسيير'!G55)</f>
        <v>7105.32</v>
      </c>
      <c r="E54" s="149">
        <f>SUM(' بيان تنفيد مصاريف التسيير'!H55)</f>
        <v>0</v>
      </c>
      <c r="F54" s="149">
        <f t="shared" si="6"/>
        <v>200000</v>
      </c>
      <c r="G54" s="218">
        <f t="shared" si="7"/>
        <v>7105.32</v>
      </c>
    </row>
    <row r="55" spans="1:7" s="1" customFormat="1" ht="14.25" customHeight="1">
      <c r="A55" s="217" t="s">
        <v>654</v>
      </c>
      <c r="B55" s="139" t="s">
        <v>34</v>
      </c>
      <c r="C55" s="149">
        <f>SUM(' بيان تنفيد مصاريف التسيير'!F56)</f>
        <v>76628.64</v>
      </c>
      <c r="D55" s="149">
        <f>SUM(' بيان تنفيد مصاريف التسيير'!G56)</f>
        <v>16464</v>
      </c>
      <c r="E55" s="149">
        <f>SUM(' بيان تنفيد مصاريف التسيير'!H56)</f>
        <v>16464</v>
      </c>
      <c r="F55" s="149">
        <f t="shared" si="6"/>
        <v>60164.64</v>
      </c>
      <c r="G55" s="218">
        <f t="shared" si="7"/>
        <v>0</v>
      </c>
    </row>
    <row r="56" spans="1:7" s="1" customFormat="1" ht="14.25" customHeight="1">
      <c r="A56" s="217" t="s">
        <v>655</v>
      </c>
      <c r="B56" s="143" t="s">
        <v>656</v>
      </c>
      <c r="C56" s="149">
        <f>SUM(' بيان تنفيد مصاريف التسيير'!F57)</f>
        <v>37272</v>
      </c>
      <c r="D56" s="149">
        <f>SUM(' بيان تنفيد مصاريف التسيير'!G57)</f>
        <v>7200</v>
      </c>
      <c r="E56" s="149">
        <f>SUM(' بيان تنفيد مصاريف التسيير'!H57)</f>
        <v>7200</v>
      </c>
      <c r="F56" s="149">
        <f t="shared" si="6"/>
        <v>30072</v>
      </c>
      <c r="G56" s="218">
        <f t="shared" si="7"/>
        <v>0</v>
      </c>
    </row>
    <row r="57" spans="1:7" s="1" customFormat="1" ht="14.25" customHeight="1">
      <c r="A57" s="217" t="s">
        <v>657</v>
      </c>
      <c r="B57" s="139" t="s">
        <v>35</v>
      </c>
      <c r="C57" s="149">
        <f>SUM(' بيان تنفيد مصاريف التسيير'!F58)</f>
        <v>30000</v>
      </c>
      <c r="D57" s="149">
        <f>SUM(' بيان تنفيد مصاريف التسيير'!G58)</f>
        <v>0</v>
      </c>
      <c r="E57" s="149">
        <f>SUM(' بيان تنفيد مصاريف التسيير'!H58)</f>
        <v>0</v>
      </c>
      <c r="F57" s="149">
        <f t="shared" si="6"/>
        <v>30000</v>
      </c>
      <c r="G57" s="218">
        <f t="shared" si="7"/>
        <v>0</v>
      </c>
    </row>
    <row r="58" spans="1:7" s="1" customFormat="1" ht="14.25" customHeight="1">
      <c r="A58" s="217" t="s">
        <v>658</v>
      </c>
      <c r="B58" s="143" t="s">
        <v>36</v>
      </c>
      <c r="C58" s="149">
        <f>SUM(' بيان تنفيد مصاريف التسيير'!F59)</f>
        <v>100000</v>
      </c>
      <c r="D58" s="149">
        <f>SUM(' بيان تنفيد مصاريف التسيير'!G59)</f>
        <v>0</v>
      </c>
      <c r="E58" s="149">
        <f>SUM(' بيان تنفيد مصاريف التسيير'!H59)</f>
        <v>0</v>
      </c>
      <c r="F58" s="149">
        <f t="shared" si="6"/>
        <v>100000</v>
      </c>
      <c r="G58" s="218">
        <f t="shared" si="7"/>
        <v>0</v>
      </c>
    </row>
    <row r="59" spans="1:7" s="1" customFormat="1" ht="14.25" customHeight="1">
      <c r="A59" s="217" t="s">
        <v>659</v>
      </c>
      <c r="B59" s="139" t="s">
        <v>37</v>
      </c>
      <c r="C59" s="149">
        <f>SUM(' بيان تنفيد مصاريف التسيير'!F60)</f>
        <v>481235.21</v>
      </c>
      <c r="D59" s="149">
        <f>SUM(' بيان تنفيد مصاريف التسيير'!G60)</f>
        <v>278613.84</v>
      </c>
      <c r="E59" s="149">
        <f>SUM(' بيان تنفيد مصاريف التسيير'!H60)</f>
        <v>262137.84</v>
      </c>
      <c r="F59" s="149">
        <f t="shared" si="6"/>
        <v>202621.37</v>
      </c>
      <c r="G59" s="218">
        <f t="shared" si="7"/>
        <v>16476.00000000003</v>
      </c>
    </row>
    <row r="60" spans="1:7" s="1" customFormat="1" ht="14.25" customHeight="1">
      <c r="A60" s="217" t="s">
        <v>660</v>
      </c>
      <c r="B60" s="143" t="s">
        <v>38</v>
      </c>
      <c r="C60" s="149">
        <f>SUM(' بيان تنفيد مصاريف التسيير'!F61)</f>
        <v>256631.76</v>
      </c>
      <c r="D60" s="149">
        <f>SUM(' بيان تنفيد مصاريف التسيير'!G61)</f>
        <v>105576</v>
      </c>
      <c r="E60" s="149">
        <f>SUM(' بيان تنفيد مصاريف التسيير'!H61)</f>
        <v>105576</v>
      </c>
      <c r="F60" s="149">
        <f t="shared" si="6"/>
        <v>151055.76</v>
      </c>
      <c r="G60" s="218">
        <f t="shared" si="7"/>
        <v>0</v>
      </c>
    </row>
    <row r="61" spans="1:7" s="1" customFormat="1" ht="14.25" customHeight="1">
      <c r="A61" s="217" t="s">
        <v>661</v>
      </c>
      <c r="B61" s="139" t="s">
        <v>662</v>
      </c>
      <c r="C61" s="149">
        <f>SUM(' بيان تنفيد مصاريف التسيير'!F62)</f>
        <v>3500000</v>
      </c>
      <c r="D61" s="149">
        <f>SUM(' بيان تنفيد مصاريف التسيير'!G62)</f>
        <v>3500000</v>
      </c>
      <c r="E61" s="149">
        <f>SUM(' بيان تنفيد مصاريف التسيير'!H62)</f>
        <v>3500000</v>
      </c>
      <c r="F61" s="149">
        <f t="shared" si="6"/>
        <v>0</v>
      </c>
      <c r="G61" s="218">
        <f t="shared" si="7"/>
        <v>0</v>
      </c>
    </row>
    <row r="62" spans="1:7" s="1" customFormat="1" ht="14.25" customHeight="1">
      <c r="A62" s="217" t="s">
        <v>663</v>
      </c>
      <c r="B62" s="139" t="s">
        <v>39</v>
      </c>
      <c r="C62" s="149">
        <f>SUM(' بيان تنفيد مصاريف التسيير'!F63)</f>
        <v>1001115.8</v>
      </c>
      <c r="D62" s="149">
        <f>SUM(' بيان تنفيد مصاريف التسيير'!G63)</f>
        <v>418692</v>
      </c>
      <c r="E62" s="149">
        <f>SUM(' بيان تنفيد مصاريف التسيير'!H63)</f>
        <v>418692</v>
      </c>
      <c r="F62" s="149">
        <f t="shared" si="6"/>
        <v>582423.8</v>
      </c>
      <c r="G62" s="218">
        <f t="shared" si="7"/>
        <v>0</v>
      </c>
    </row>
    <row r="63" spans="1:7" s="1" customFormat="1" ht="14.25" customHeight="1">
      <c r="A63" s="217" t="s">
        <v>664</v>
      </c>
      <c r="B63" s="139" t="s">
        <v>40</v>
      </c>
      <c r="C63" s="149">
        <f>SUM(' بيان تنفيد مصاريف التسيير'!F64)</f>
        <v>800000</v>
      </c>
      <c r="D63" s="149">
        <f>SUM(' بيان تنفيد مصاريف التسيير'!G64)</f>
        <v>800000</v>
      </c>
      <c r="E63" s="149">
        <f>SUM(' بيان تنفيد مصاريف التسيير'!H64)</f>
        <v>800000</v>
      </c>
      <c r="F63" s="149">
        <f t="shared" si="6"/>
        <v>0</v>
      </c>
      <c r="G63" s="218">
        <f t="shared" si="7"/>
        <v>0</v>
      </c>
    </row>
    <row r="64" spans="1:7" s="1" customFormat="1" ht="14.25" customHeight="1">
      <c r="A64" s="217" t="s">
        <v>665</v>
      </c>
      <c r="B64" s="139" t="s">
        <v>41</v>
      </c>
      <c r="C64" s="149">
        <f>SUM(' بيان تنفيد مصاريف التسيير'!F65)</f>
        <v>353064.06</v>
      </c>
      <c r="D64" s="149">
        <f>SUM(' بيان تنفيد مصاريف التسيير'!G65)</f>
        <v>322269.85</v>
      </c>
      <c r="E64" s="149">
        <f>SUM(' بيان تنفيد مصاريف التسيير'!H65)</f>
        <v>322269.85</v>
      </c>
      <c r="F64" s="149">
        <f t="shared" si="6"/>
        <v>30794.21000000002</v>
      </c>
      <c r="G64" s="218">
        <f t="shared" si="7"/>
        <v>0</v>
      </c>
    </row>
    <row r="65" spans="1:7" s="1" customFormat="1" ht="14.25" customHeight="1">
      <c r="A65" s="217" t="s">
        <v>666</v>
      </c>
      <c r="B65" s="143" t="s">
        <v>667</v>
      </c>
      <c r="C65" s="149">
        <f>SUM(' بيان تنفيد مصاريف التسيير'!F66)</f>
        <v>54238</v>
      </c>
      <c r="D65" s="149">
        <f>SUM(' بيان تنفيد مصاريف التسيير'!G66)</f>
        <v>51210</v>
      </c>
      <c r="E65" s="149">
        <f>SUM(' بيان تنفيد مصاريف التسيير'!H66)</f>
        <v>36972</v>
      </c>
      <c r="F65" s="149">
        <f t="shared" si="6"/>
        <v>3028</v>
      </c>
      <c r="G65" s="218">
        <f t="shared" si="7"/>
        <v>14238</v>
      </c>
    </row>
    <row r="66" spans="1:7" s="1" customFormat="1" ht="14.25" customHeight="1">
      <c r="A66" s="217" t="s">
        <v>668</v>
      </c>
      <c r="B66" s="143" t="s">
        <v>43</v>
      </c>
      <c r="C66" s="149">
        <f>SUM(' بيان تنفيد مصاريف التسيير'!F67)</f>
        <v>400000</v>
      </c>
      <c r="D66" s="149">
        <f>SUM(' بيان تنفيد مصاريف التسيير'!G67)</f>
        <v>308160</v>
      </c>
      <c r="E66" s="149">
        <f>SUM(' بيان تنفيد مصاريف التسيير'!H67)</f>
        <v>308160</v>
      </c>
      <c r="F66" s="149">
        <f t="shared" si="6"/>
        <v>91840</v>
      </c>
      <c r="G66" s="218">
        <f t="shared" si="7"/>
        <v>0</v>
      </c>
    </row>
    <row r="67" spans="1:7" s="1" customFormat="1" ht="14.25" customHeight="1">
      <c r="A67" s="217" t="s">
        <v>669</v>
      </c>
      <c r="B67" s="143" t="s">
        <v>44</v>
      </c>
      <c r="C67" s="149">
        <f>SUM(' بيان تنفيد مصاريف التسيير'!F68)</f>
        <v>100000</v>
      </c>
      <c r="D67" s="149">
        <f>SUM(' بيان تنفيد مصاريف التسيير'!G68)</f>
        <v>0</v>
      </c>
      <c r="E67" s="149">
        <f>SUM(' بيان تنفيد مصاريف التسيير'!H68)</f>
        <v>0</v>
      </c>
      <c r="F67" s="149">
        <f t="shared" si="6"/>
        <v>100000</v>
      </c>
      <c r="G67" s="218">
        <f t="shared" si="7"/>
        <v>0</v>
      </c>
    </row>
    <row r="68" spans="1:7" s="1" customFormat="1" ht="14.25" customHeight="1">
      <c r="A68" s="217" t="s">
        <v>670</v>
      </c>
      <c r="B68" s="143" t="s">
        <v>671</v>
      </c>
      <c r="C68" s="149">
        <f>SUM(' بيان تنفيد مصاريف التسيير'!F71)</f>
        <v>50000</v>
      </c>
      <c r="D68" s="149">
        <f>SUM(' بيان تنفيد مصاريف التسيير'!G71)</f>
        <v>0</v>
      </c>
      <c r="E68" s="149">
        <f>SUM(' بيان تنفيد مصاريف التسيير'!H71)</f>
        <v>0</v>
      </c>
      <c r="F68" s="149">
        <f t="shared" si="6"/>
        <v>50000</v>
      </c>
      <c r="G68" s="218">
        <f t="shared" si="7"/>
        <v>0</v>
      </c>
    </row>
    <row r="69" spans="1:7" s="1" customFormat="1" ht="14.25" customHeight="1">
      <c r="A69" s="217" t="s">
        <v>672</v>
      </c>
      <c r="B69" s="143" t="s">
        <v>117</v>
      </c>
      <c r="C69" s="149">
        <f>SUM(' بيان تنفيد مصاريف التسيير'!F72)</f>
        <v>100000</v>
      </c>
      <c r="D69" s="149">
        <f>SUM(' بيان تنفيد مصاريف التسيير'!G72)</f>
        <v>0</v>
      </c>
      <c r="E69" s="149">
        <f>SUM(' بيان تنفيد مصاريف التسيير'!H72)</f>
        <v>0</v>
      </c>
      <c r="F69" s="149">
        <f t="shared" si="6"/>
        <v>100000</v>
      </c>
      <c r="G69" s="218">
        <f t="shared" si="7"/>
        <v>0</v>
      </c>
    </row>
    <row r="70" spans="1:7" s="1" customFormat="1" ht="14.25" customHeight="1">
      <c r="A70" s="217" t="s">
        <v>673</v>
      </c>
      <c r="B70" s="143" t="s">
        <v>674</v>
      </c>
      <c r="C70" s="149">
        <f>SUM(' بيان تنفيد مصاريف التسيير'!F73)</f>
        <v>20000</v>
      </c>
      <c r="D70" s="149">
        <f>SUM(' بيان تنفيد مصاريف التسيير'!G73)</f>
        <v>0</v>
      </c>
      <c r="E70" s="149">
        <f>SUM(' بيان تنفيد مصاريف التسيير'!H73)</f>
        <v>0</v>
      </c>
      <c r="F70" s="149">
        <f t="shared" si="6"/>
        <v>20000</v>
      </c>
      <c r="G70" s="218">
        <f t="shared" si="7"/>
        <v>0</v>
      </c>
    </row>
    <row r="71" spans="1:7" s="1" customFormat="1" ht="14.25" customHeight="1">
      <c r="A71" s="217" t="s">
        <v>675</v>
      </c>
      <c r="B71" s="143" t="s">
        <v>45</v>
      </c>
      <c r="C71" s="149">
        <f>SUM(' بيان تنفيد مصاريف التسيير'!F74)</f>
        <v>200000</v>
      </c>
      <c r="D71" s="149">
        <f>SUM(' بيان تنفيد مصاريف التسيير'!G74)</f>
        <v>151679.03</v>
      </c>
      <c r="E71" s="149">
        <f>SUM(' بيان تنفيد مصاريف التسيير'!H74)</f>
        <v>0</v>
      </c>
      <c r="F71" s="149">
        <f t="shared" si="6"/>
        <v>48320.97</v>
      </c>
      <c r="G71" s="218">
        <f t="shared" si="7"/>
        <v>151679.03</v>
      </c>
    </row>
    <row r="72" spans="1:7" s="1" customFormat="1" ht="14.25" customHeight="1">
      <c r="A72" s="217" t="s">
        <v>676</v>
      </c>
      <c r="B72" s="143" t="s">
        <v>46</v>
      </c>
      <c r="C72" s="149">
        <f>SUM(' بيان تنفيد مصاريف التسيير'!F75)</f>
        <v>120000</v>
      </c>
      <c r="D72" s="149">
        <f>SUM(' بيان تنفيد مصاريف التسيير'!G75)</f>
        <v>0</v>
      </c>
      <c r="E72" s="149">
        <f>SUM(' بيان تنفيد مصاريف التسيير'!H75)</f>
        <v>0</v>
      </c>
      <c r="F72" s="149">
        <f t="shared" si="6"/>
        <v>120000</v>
      </c>
      <c r="G72" s="218">
        <f t="shared" si="7"/>
        <v>0</v>
      </c>
    </row>
    <row r="73" spans="1:7" s="1" customFormat="1" ht="14.25" customHeight="1">
      <c r="A73" s="217" t="s">
        <v>677</v>
      </c>
      <c r="B73" s="143" t="s">
        <v>47</v>
      </c>
      <c r="C73" s="149">
        <f>SUM(' بيان تنفيد مصاريف التسيير'!F76)</f>
        <v>41572</v>
      </c>
      <c r="D73" s="149">
        <f>SUM(' بيان تنفيد مصاريف التسيير'!G76)</f>
        <v>41160</v>
      </c>
      <c r="E73" s="149">
        <f>SUM(' بيان تنفيد مصاريف التسيير'!H76)</f>
        <v>41160</v>
      </c>
      <c r="F73" s="149">
        <f aca="true" t="shared" si="8" ref="F73:F80">C73-D73</f>
        <v>412</v>
      </c>
      <c r="G73" s="218">
        <f aca="true" t="shared" si="9" ref="G73:G80">D73-E73</f>
        <v>0</v>
      </c>
    </row>
    <row r="74" spans="1:7" s="1" customFormat="1" ht="14.25" customHeight="1">
      <c r="A74" s="217" t="s">
        <v>678</v>
      </c>
      <c r="B74" s="143" t="s">
        <v>48</v>
      </c>
      <c r="C74" s="149">
        <f>SUM(' بيان تنفيد مصاريف التسيير'!F77)</f>
        <v>38428</v>
      </c>
      <c r="D74" s="149">
        <f>SUM(' بيان تنفيد مصاريف التسيير'!G77)</f>
        <v>0</v>
      </c>
      <c r="E74" s="149">
        <f>SUM(' بيان تنفيد مصاريف التسيير'!H77)</f>
        <v>0</v>
      </c>
      <c r="F74" s="149">
        <f t="shared" si="8"/>
        <v>38428</v>
      </c>
      <c r="G74" s="218">
        <f t="shared" si="9"/>
        <v>0</v>
      </c>
    </row>
    <row r="75" spans="1:7" s="1" customFormat="1" ht="14.25" customHeight="1">
      <c r="A75" s="217" t="s">
        <v>679</v>
      </c>
      <c r="B75" s="143" t="s">
        <v>49</v>
      </c>
      <c r="C75" s="149">
        <f>SUM(' بيان تنفيد مصاريف التسيير'!F78)</f>
        <v>5000</v>
      </c>
      <c r="D75" s="149">
        <f>SUM(' بيان تنفيد مصاريف التسيير'!G78)</f>
        <v>0</v>
      </c>
      <c r="E75" s="149">
        <f>SUM(' بيان تنفيد مصاريف التسيير'!H78)</f>
        <v>0</v>
      </c>
      <c r="F75" s="149">
        <f t="shared" si="8"/>
        <v>5000</v>
      </c>
      <c r="G75" s="218">
        <f t="shared" si="9"/>
        <v>0</v>
      </c>
    </row>
    <row r="76" spans="1:7" s="1" customFormat="1" ht="14.25" customHeight="1">
      <c r="A76" s="217" t="s">
        <v>680</v>
      </c>
      <c r="B76" s="143" t="s">
        <v>681</v>
      </c>
      <c r="C76" s="149">
        <f>SUM(' بيان تنفيد مصاريف التسيير'!F79)</f>
        <v>100000</v>
      </c>
      <c r="D76" s="149">
        <f>SUM(' بيان تنفيد مصاريف التسيير'!G79)</f>
        <v>99000</v>
      </c>
      <c r="E76" s="149">
        <f>SUM(' بيان تنفيد مصاريف التسيير'!H79)</f>
        <v>99000</v>
      </c>
      <c r="F76" s="149">
        <f t="shared" si="8"/>
        <v>1000</v>
      </c>
      <c r="G76" s="218">
        <f t="shared" si="9"/>
        <v>0</v>
      </c>
    </row>
    <row r="77" spans="1:7" s="1" customFormat="1" ht="14.25" customHeight="1">
      <c r="A77" s="217" t="s">
        <v>682</v>
      </c>
      <c r="B77" s="143" t="s">
        <v>683</v>
      </c>
      <c r="C77" s="149">
        <f>SUM(' بيان تنفيد مصاريف التسيير'!F80)</f>
        <v>174688.5</v>
      </c>
      <c r="D77" s="149">
        <f>SUM(' بيان تنفيد مصاريف التسيير'!G80)</f>
        <v>152250</v>
      </c>
      <c r="E77" s="149">
        <f>SUM(' بيان تنفيد مصاريف التسيير'!H80)</f>
        <v>152250</v>
      </c>
      <c r="F77" s="149">
        <f t="shared" si="8"/>
        <v>22438.5</v>
      </c>
      <c r="G77" s="218">
        <f t="shared" si="9"/>
        <v>0</v>
      </c>
    </row>
    <row r="78" spans="1:7" s="1" customFormat="1" ht="14.25" customHeight="1" thickBot="1">
      <c r="A78" s="137" t="s">
        <v>1067</v>
      </c>
      <c r="B78" s="143" t="s">
        <v>1068</v>
      </c>
      <c r="C78" s="149">
        <f>SUM(' بيان تنفيد مصاريف التسيير'!F81)</f>
        <v>80000</v>
      </c>
      <c r="D78" s="149">
        <f>SUM(' بيان تنفيد مصاريف التسيير'!G81)</f>
        <v>0</v>
      </c>
      <c r="E78" s="149">
        <f>SUM(' بيان تنفيد مصاريف التسيير'!H81)</f>
        <v>0</v>
      </c>
      <c r="F78" s="149">
        <f t="shared" si="8"/>
        <v>80000</v>
      </c>
      <c r="G78" s="218">
        <f t="shared" si="9"/>
        <v>0</v>
      </c>
    </row>
    <row r="79" spans="1:7" s="179" customFormat="1" ht="26.25" customHeight="1" thickBot="1">
      <c r="A79" s="225" t="s">
        <v>108</v>
      </c>
      <c r="B79" s="225" t="s">
        <v>109</v>
      </c>
      <c r="C79" s="226" t="s">
        <v>110</v>
      </c>
      <c r="D79" s="226" t="s">
        <v>111</v>
      </c>
      <c r="E79" s="227" t="s">
        <v>112</v>
      </c>
      <c r="F79" s="226" t="s">
        <v>113</v>
      </c>
      <c r="G79" s="226" t="s">
        <v>114</v>
      </c>
    </row>
    <row r="80" spans="1:7" s="1" customFormat="1" ht="14.25" customHeight="1">
      <c r="A80" s="217" t="s">
        <v>684</v>
      </c>
      <c r="B80" s="143" t="s">
        <v>685</v>
      </c>
      <c r="C80" s="149">
        <f>SUM(' بيان تنفيد مصاريف التسيير'!F82)</f>
        <v>2000</v>
      </c>
      <c r="D80" s="149">
        <f>SUM(' بيان تنفيد مصاريف التسيير'!G82)</f>
        <v>0</v>
      </c>
      <c r="E80" s="149">
        <f>SUM(' بيان تنفيد مصاريف التسيير'!H82)</f>
        <v>0</v>
      </c>
      <c r="F80" s="149">
        <f t="shared" si="8"/>
        <v>2000</v>
      </c>
      <c r="G80" s="218">
        <f t="shared" si="9"/>
        <v>0</v>
      </c>
    </row>
    <row r="81" spans="1:7" s="1" customFormat="1" ht="14.25" customHeight="1">
      <c r="A81" s="217" t="s">
        <v>1030</v>
      </c>
      <c r="B81" s="143" t="s">
        <v>50</v>
      </c>
      <c r="C81" s="149">
        <f>SUM(' بيان تنفيد مصاريف التسيير'!F83)</f>
        <v>413590</v>
      </c>
      <c r="D81" s="149">
        <f>SUM(' بيان تنفيد مصاريف التسيير'!G83)</f>
        <v>303590</v>
      </c>
      <c r="E81" s="149">
        <f>SUM(' بيان تنفيد مصاريف التسيير'!H83)</f>
        <v>260000</v>
      </c>
      <c r="F81" s="149">
        <f t="shared" si="6"/>
        <v>110000</v>
      </c>
      <c r="G81" s="218">
        <f aca="true" t="shared" si="10" ref="G81:G88">D81-E81</f>
        <v>43590</v>
      </c>
    </row>
    <row r="82" spans="1:7" s="1" customFormat="1" ht="14.25" customHeight="1">
      <c r="A82" s="217" t="s">
        <v>1031</v>
      </c>
      <c r="B82" s="262" t="s">
        <v>686</v>
      </c>
      <c r="C82" s="149">
        <f>SUM(' بيان تنفيد مصاريف التسيير'!F84)</f>
        <v>40300.2</v>
      </c>
      <c r="D82" s="149">
        <f>SUM(' بيان تنفيد مصاريف التسيير'!G84)</f>
        <v>29690.2</v>
      </c>
      <c r="E82" s="149">
        <f>SUM(' بيان تنفيد مصاريف التسيير'!H84)</f>
        <v>29390</v>
      </c>
      <c r="F82" s="149">
        <f t="shared" si="6"/>
        <v>10609.999999999996</v>
      </c>
      <c r="G82" s="218">
        <f t="shared" si="10"/>
        <v>300.2000000000007</v>
      </c>
    </row>
    <row r="83" spans="1:7" s="1" customFormat="1" ht="14.25" customHeight="1">
      <c r="A83" s="217" t="s">
        <v>1046</v>
      </c>
      <c r="B83" s="143" t="s">
        <v>687</v>
      </c>
      <c r="C83" s="149">
        <f>SUM(' بيان تنفيد مصاريف التسيير'!F85)</f>
        <v>460000</v>
      </c>
      <c r="D83" s="149">
        <f>SUM(' بيان تنفيد مصاريف التسيير'!G85)</f>
        <v>460000</v>
      </c>
      <c r="E83" s="149">
        <f>SUM(' بيان تنفيد مصاريف التسيير'!H85)</f>
        <v>460000</v>
      </c>
      <c r="F83" s="149">
        <f t="shared" si="6"/>
        <v>0</v>
      </c>
      <c r="G83" s="218">
        <f t="shared" si="10"/>
        <v>0</v>
      </c>
    </row>
    <row r="84" spans="1:7" s="1" customFormat="1" ht="14.25" customHeight="1">
      <c r="A84" s="217" t="s">
        <v>1047</v>
      </c>
      <c r="B84" s="143" t="s">
        <v>51</v>
      </c>
      <c r="C84" s="149">
        <f>SUM(' بيان تنفيد مصاريف التسيير'!F86)</f>
        <v>670000</v>
      </c>
      <c r="D84" s="149">
        <f>SUM(' بيان تنفيد مصاريف التسيير'!G86)</f>
        <v>670000</v>
      </c>
      <c r="E84" s="149">
        <f>SUM(' بيان تنفيد مصاريف التسيير'!H86)</f>
        <v>670000</v>
      </c>
      <c r="F84" s="149">
        <f aca="true" t="shared" si="11" ref="F84:F96">C84-D84</f>
        <v>0</v>
      </c>
      <c r="G84" s="218">
        <f t="shared" si="10"/>
        <v>0</v>
      </c>
    </row>
    <row r="85" spans="1:7" s="1" customFormat="1" ht="14.25" customHeight="1">
      <c r="A85" s="217" t="s">
        <v>1048</v>
      </c>
      <c r="B85" s="143" t="s">
        <v>52</v>
      </c>
      <c r="C85" s="149">
        <f>SUM(' بيان تنفيد مصاريف التسيير'!F87)</f>
        <v>522986.8</v>
      </c>
      <c r="D85" s="149">
        <f>SUM(' بيان تنفيد مصاريف التسيير'!G87)</f>
        <v>512986.8</v>
      </c>
      <c r="E85" s="149">
        <f>SUM(' بيان تنفيد مصاريف التسيير'!H87)</f>
        <v>510000</v>
      </c>
      <c r="F85" s="149">
        <f t="shared" si="11"/>
        <v>10000</v>
      </c>
      <c r="G85" s="218">
        <f t="shared" si="10"/>
        <v>2986.7999999999884</v>
      </c>
    </row>
    <row r="86" spans="1:7" s="1" customFormat="1" ht="14.25" customHeight="1">
      <c r="A86" s="217" t="s">
        <v>1049</v>
      </c>
      <c r="B86" s="143" t="s">
        <v>53</v>
      </c>
      <c r="C86" s="149">
        <f>SUM(' بيان تنفيد مصاريف التسيير'!F88)</f>
        <v>20000</v>
      </c>
      <c r="D86" s="149">
        <f>SUM(' بيان تنفيد مصاريف التسيير'!G88)</f>
        <v>0</v>
      </c>
      <c r="E86" s="149">
        <f>SUM(' بيان تنفيد مصاريف التسيير'!H88)</f>
        <v>0</v>
      </c>
      <c r="F86" s="149">
        <f t="shared" si="11"/>
        <v>20000</v>
      </c>
      <c r="G86" s="218">
        <f t="shared" si="10"/>
        <v>0</v>
      </c>
    </row>
    <row r="87" spans="1:7" s="1" customFormat="1" ht="14.25" customHeight="1">
      <c r="A87" s="217" t="s">
        <v>1050</v>
      </c>
      <c r="B87" s="143" t="s">
        <v>54</v>
      </c>
      <c r="C87" s="149">
        <f>SUM(' بيان تنفيد مصاريف التسيير'!F89)</f>
        <v>10000</v>
      </c>
      <c r="D87" s="149">
        <f>SUM(' بيان تنفيد مصاريف التسيير'!G89)</f>
        <v>9120</v>
      </c>
      <c r="E87" s="149">
        <f>SUM(' بيان تنفيد مصاريف التسيير'!H89)</f>
        <v>9120</v>
      </c>
      <c r="F87" s="149">
        <f t="shared" si="11"/>
        <v>880</v>
      </c>
      <c r="G87" s="218">
        <f t="shared" si="10"/>
        <v>0</v>
      </c>
    </row>
    <row r="88" spans="1:7" s="1" customFormat="1" ht="14.25" customHeight="1" thickBot="1">
      <c r="A88" s="217" t="s">
        <v>1069</v>
      </c>
      <c r="B88" s="143" t="s">
        <v>55</v>
      </c>
      <c r="C88" s="149">
        <f>SUM(' بيان تنفيد مصاريف التسيير'!F90)</f>
        <v>251885.6</v>
      </c>
      <c r="D88" s="149">
        <f>SUM(' بيان تنفيد مصاريف التسيير'!G90)</f>
        <v>111012</v>
      </c>
      <c r="E88" s="149">
        <f>SUM(' بيان تنفيد مصاريف التسيير'!H90)</f>
        <v>14616</v>
      </c>
      <c r="F88" s="149">
        <f t="shared" si="11"/>
        <v>140873.6</v>
      </c>
      <c r="G88" s="218">
        <f t="shared" si="10"/>
        <v>96396</v>
      </c>
    </row>
    <row r="89" spans="1:7" s="1" customFormat="1" ht="16.5" thickBot="1">
      <c r="A89" s="505" t="s">
        <v>818</v>
      </c>
      <c r="B89" s="505"/>
      <c r="C89" s="233">
        <f>SUM(C51:C88)</f>
        <v>12057741.889999999</v>
      </c>
      <c r="D89" s="233">
        <f>SUM(D51:D88)</f>
        <v>9246251.040000001</v>
      </c>
      <c r="E89" s="233">
        <f>SUM(E51:E88)</f>
        <v>8913479.69</v>
      </c>
      <c r="F89" s="233">
        <f>SUM(F51:F88)</f>
        <v>2811490.8500000006</v>
      </c>
      <c r="G89" s="233">
        <f>SUM(G51:G88)</f>
        <v>332771.35000000003</v>
      </c>
    </row>
    <row r="90" spans="1:7" s="1" customFormat="1" ht="14.25" customHeight="1">
      <c r="A90" s="217" t="s">
        <v>689</v>
      </c>
      <c r="B90" s="143" t="s">
        <v>690</v>
      </c>
      <c r="C90" s="149">
        <f>SUM(' بيان تنفيد مصاريف التسيير'!F93)</f>
        <v>49085.21</v>
      </c>
      <c r="D90" s="149">
        <f>SUM(' بيان تنفيد مصاريف التسيير'!G93)</f>
        <v>49085.21</v>
      </c>
      <c r="E90" s="149">
        <f>SUM(' بيان تنفيد مصاريف التسيير'!H93)</f>
        <v>49085.21</v>
      </c>
      <c r="F90" s="149">
        <f t="shared" si="11"/>
        <v>0</v>
      </c>
      <c r="G90" s="218">
        <f aca="true" t="shared" si="12" ref="G90:G96">D90-E90</f>
        <v>0</v>
      </c>
    </row>
    <row r="91" spans="1:7" s="1" customFormat="1" ht="14.25" customHeight="1">
      <c r="A91" s="217" t="s">
        <v>691</v>
      </c>
      <c r="B91" s="143" t="s">
        <v>692</v>
      </c>
      <c r="C91" s="149">
        <f>SUM(' بيان تنفيد مصاريف التسيير'!F94)</f>
        <v>297885.45</v>
      </c>
      <c r="D91" s="149">
        <f>SUM(' بيان تنفيد مصاريف التسيير'!G94)</f>
        <v>297885.45</v>
      </c>
      <c r="E91" s="149">
        <f>SUM(' بيان تنفيد مصاريف التسيير'!H94)</f>
        <v>297885.45</v>
      </c>
      <c r="F91" s="149">
        <f t="shared" si="11"/>
        <v>0</v>
      </c>
      <c r="G91" s="218">
        <f t="shared" si="12"/>
        <v>0</v>
      </c>
    </row>
    <row r="92" spans="1:7" s="1" customFormat="1" ht="14.25" customHeight="1">
      <c r="A92" s="217" t="s">
        <v>693</v>
      </c>
      <c r="B92" s="143" t="s">
        <v>694</v>
      </c>
      <c r="C92" s="149">
        <f>SUM(' بيان تنفيد مصاريف التسيير'!F95)</f>
        <v>2561175.74</v>
      </c>
      <c r="D92" s="149">
        <f>SUM(' بيان تنفيد مصاريف التسيير'!G95)</f>
        <v>2561175.74</v>
      </c>
      <c r="E92" s="149">
        <f>SUM(' بيان تنفيد مصاريف التسيير'!H95)</f>
        <v>2561175.74</v>
      </c>
      <c r="F92" s="149">
        <f t="shared" si="11"/>
        <v>0</v>
      </c>
      <c r="G92" s="218">
        <f t="shared" si="12"/>
        <v>0</v>
      </c>
    </row>
    <row r="93" spans="1:7" s="1" customFormat="1" ht="14.25" customHeight="1">
      <c r="A93" s="217" t="s">
        <v>695</v>
      </c>
      <c r="B93" s="143" t="s">
        <v>696</v>
      </c>
      <c r="C93" s="149">
        <f>SUM(' بيان تنفيد مصاريف التسيير'!F96)</f>
        <v>1402240.14</v>
      </c>
      <c r="D93" s="149">
        <f>SUM(' بيان تنفيد مصاريف التسيير'!G96)</f>
        <v>1402240.14</v>
      </c>
      <c r="E93" s="149">
        <f>SUM(' بيان تنفيد مصاريف التسيير'!H96)</f>
        <v>1402240.14</v>
      </c>
      <c r="F93" s="149">
        <f t="shared" si="11"/>
        <v>0</v>
      </c>
      <c r="G93" s="218">
        <f t="shared" si="12"/>
        <v>0</v>
      </c>
    </row>
    <row r="94" spans="1:7" s="1" customFormat="1" ht="14.25" customHeight="1">
      <c r="A94" s="217" t="s">
        <v>697</v>
      </c>
      <c r="B94" s="143" t="s">
        <v>698</v>
      </c>
      <c r="C94" s="149">
        <f>SUM(' بيان تنفيد مصاريف التسيير'!F97)</f>
        <v>1233289.99</v>
      </c>
      <c r="D94" s="149">
        <f>SUM(' بيان تنفيد مصاريف التسيير'!G97)</f>
        <v>1233289.99</v>
      </c>
      <c r="E94" s="149">
        <f>SUM(' بيان تنفيد مصاريف التسيير'!H97)</f>
        <v>1233289.99</v>
      </c>
      <c r="F94" s="149">
        <f t="shared" si="11"/>
        <v>0</v>
      </c>
      <c r="G94" s="218">
        <f t="shared" si="12"/>
        <v>0</v>
      </c>
    </row>
    <row r="95" spans="1:7" s="1" customFormat="1" ht="14.25" customHeight="1">
      <c r="A95" s="217" t="s">
        <v>1076</v>
      </c>
      <c r="B95" s="143" t="s">
        <v>1070</v>
      </c>
      <c r="C95" s="149">
        <f>SUM(' بيان تنفيد مصاريف التسيير'!F98)</f>
        <v>567013.7</v>
      </c>
      <c r="D95" s="149">
        <f>SUM(' بيان تنفيد مصاريف التسيير'!G98)</f>
        <v>567013.7</v>
      </c>
      <c r="E95" s="149">
        <f>SUM(' بيان تنفيد مصاريف التسيير'!H98)</f>
        <v>567013.7</v>
      </c>
      <c r="F95" s="149">
        <f>C95-D95</f>
        <v>0</v>
      </c>
      <c r="G95" s="218">
        <f>D95-E95</f>
        <v>0</v>
      </c>
    </row>
    <row r="96" spans="1:7" s="1" customFormat="1" ht="14.25" customHeight="1" thickBot="1">
      <c r="A96" s="217" t="s">
        <v>699</v>
      </c>
      <c r="B96" s="143" t="s">
        <v>700</v>
      </c>
      <c r="C96" s="149">
        <f>SUM(' بيان تنفيد مصاريف التسيير'!F101)</f>
        <v>15502.03</v>
      </c>
      <c r="D96" s="149">
        <f>SUM(' بيان تنفيد مصاريف التسيير'!G101)</f>
        <v>15502.03</v>
      </c>
      <c r="E96" s="149">
        <f>SUM(' بيان تنفيد مصاريف التسيير'!H101)</f>
        <v>15502.03</v>
      </c>
      <c r="F96" s="149">
        <f t="shared" si="11"/>
        <v>0</v>
      </c>
      <c r="G96" s="218">
        <f t="shared" si="12"/>
        <v>0</v>
      </c>
    </row>
    <row r="97" spans="1:7" s="1" customFormat="1" ht="16.5" thickBot="1">
      <c r="A97" s="505" t="s">
        <v>847</v>
      </c>
      <c r="B97" s="505"/>
      <c r="C97" s="233">
        <f>SUM(C90:C96)</f>
        <v>6126192.260000001</v>
      </c>
      <c r="D97" s="233">
        <f>SUM(D90:D96)</f>
        <v>6126192.260000001</v>
      </c>
      <c r="E97" s="233">
        <f>SUM(E90:E96)</f>
        <v>6126192.260000001</v>
      </c>
      <c r="F97" s="233">
        <f>SUM(F90:F96)</f>
        <v>0</v>
      </c>
      <c r="G97" s="233">
        <f>SUM(G90:G96)</f>
        <v>0</v>
      </c>
    </row>
    <row r="98" spans="1:8" s="151" customFormat="1" ht="15" customHeight="1" thickBot="1">
      <c r="A98" s="508" t="s">
        <v>83</v>
      </c>
      <c r="B98" s="508"/>
      <c r="C98" s="234">
        <f>C32+C50+C89+C97</f>
        <v>54202737.83</v>
      </c>
      <c r="D98" s="234">
        <f>D32+D50+D89+D97</f>
        <v>46274298.79</v>
      </c>
      <c r="E98" s="234">
        <f>E32+E50+E89+E97</f>
        <v>45555464.349999994</v>
      </c>
      <c r="F98" s="234">
        <f>F32+F50+F89+F97</f>
        <v>7928439.040000003</v>
      </c>
      <c r="G98" s="234">
        <f>G32+G50+G89+G97</f>
        <v>718834.44</v>
      </c>
      <c r="H98" s="142"/>
    </row>
    <row r="99" spans="1:7" s="1" customFormat="1" ht="14.25" customHeight="1">
      <c r="A99" s="217" t="s">
        <v>702</v>
      </c>
      <c r="B99" s="139" t="s">
        <v>57</v>
      </c>
      <c r="C99" s="149">
        <f>SUM(' بيان تنفيد مصاريف التسيير'!F104)</f>
        <v>850000</v>
      </c>
      <c r="D99" s="149">
        <f>SUM(' بيان تنفيد مصاريف التسيير'!G104)</f>
        <v>850000</v>
      </c>
      <c r="E99" s="149">
        <f>SUM(' بيان تنفيد مصاريف التسيير'!H104)</f>
        <v>850000</v>
      </c>
      <c r="F99" s="149">
        <f aca="true" t="shared" si="13" ref="F99:G103">C99-D99</f>
        <v>0</v>
      </c>
      <c r="G99" s="218">
        <f t="shared" si="13"/>
        <v>0</v>
      </c>
    </row>
    <row r="100" spans="1:7" s="1" customFormat="1" ht="14.25" customHeight="1">
      <c r="A100" s="217" t="s">
        <v>703</v>
      </c>
      <c r="B100" s="143" t="s">
        <v>704</v>
      </c>
      <c r="C100" s="149">
        <f>SUM(' بيان تنفيد مصاريف التسيير'!F105)</f>
        <v>1925000</v>
      </c>
      <c r="D100" s="149">
        <f>SUM(' بيان تنفيد مصاريف التسيير'!G105)</f>
        <v>860000</v>
      </c>
      <c r="E100" s="149">
        <f>SUM(' بيان تنفيد مصاريف التسيير'!H105)</f>
        <v>810000</v>
      </c>
      <c r="F100" s="149">
        <f t="shared" si="13"/>
        <v>1065000</v>
      </c>
      <c r="G100" s="218">
        <f t="shared" si="13"/>
        <v>50000</v>
      </c>
    </row>
    <row r="101" spans="1:7" s="1" customFormat="1" ht="14.25" customHeight="1">
      <c r="A101" s="217" t="s">
        <v>705</v>
      </c>
      <c r="B101" s="143" t="s">
        <v>766</v>
      </c>
      <c r="C101" s="149">
        <f>SUM(' بيان تنفيد مصاريف التسيير'!F106)</f>
        <v>20000</v>
      </c>
      <c r="D101" s="149">
        <f>SUM(' بيان تنفيد مصاريف التسيير'!G106)</f>
        <v>0</v>
      </c>
      <c r="E101" s="149">
        <f>SUM(' بيان تنفيد مصاريف التسيير'!H106)</f>
        <v>0</v>
      </c>
      <c r="F101" s="149">
        <f t="shared" si="13"/>
        <v>20000</v>
      </c>
      <c r="G101" s="218">
        <f t="shared" si="13"/>
        <v>0</v>
      </c>
    </row>
    <row r="102" spans="1:7" s="1" customFormat="1" ht="14.25" customHeight="1">
      <c r="A102" s="217" t="s">
        <v>1113</v>
      </c>
      <c r="B102" s="143" t="s">
        <v>767</v>
      </c>
      <c r="C102" s="149">
        <f>SUM(' بيان تنفيد مصاريف التسيير'!F107)</f>
        <v>10847.4</v>
      </c>
      <c r="D102" s="149">
        <f>SUM(' بيان تنفيد مصاريف التسيير'!G107)</f>
        <v>10847.4</v>
      </c>
      <c r="E102" s="149">
        <f>SUM(' بيان تنفيد مصاريف التسيير'!H107)</f>
        <v>0</v>
      </c>
      <c r="F102" s="149">
        <f t="shared" si="13"/>
        <v>0</v>
      </c>
      <c r="G102" s="218">
        <f t="shared" si="13"/>
        <v>10847.4</v>
      </c>
    </row>
    <row r="103" spans="1:7" s="1" customFormat="1" ht="14.25" customHeight="1" thickBot="1">
      <c r="A103" s="137" t="s">
        <v>1077</v>
      </c>
      <c r="B103" s="143" t="s">
        <v>1078</v>
      </c>
      <c r="C103" s="149">
        <f>SUM(' بيان تنفيد مصاريف التسيير'!F108)</f>
        <v>150000</v>
      </c>
      <c r="D103" s="149">
        <f>SUM(' بيان تنفيد مصاريف التسيير'!G108)</f>
        <v>0</v>
      </c>
      <c r="E103" s="149">
        <f>SUM(' بيان تنفيد مصاريف التسيير'!H108)</f>
        <v>0</v>
      </c>
      <c r="F103" s="149">
        <f t="shared" si="13"/>
        <v>150000</v>
      </c>
      <c r="G103" s="218">
        <f t="shared" si="13"/>
        <v>0</v>
      </c>
    </row>
    <row r="104" spans="1:7" s="1" customFormat="1" ht="16.5" thickBot="1">
      <c r="A104" s="505" t="s">
        <v>816</v>
      </c>
      <c r="B104" s="505"/>
      <c r="C104" s="233">
        <f>SUM(C99:C103)</f>
        <v>2955847.4</v>
      </c>
      <c r="D104" s="233">
        <f>SUM(D99:D103)</f>
        <v>1720847.4</v>
      </c>
      <c r="E104" s="233">
        <f>SUM(E99:E103)</f>
        <v>1660000</v>
      </c>
      <c r="F104" s="233">
        <f>SUM(F99:F103)</f>
        <v>1235000</v>
      </c>
      <c r="G104" s="233">
        <f>SUM(G99:G103)</f>
        <v>60847.4</v>
      </c>
    </row>
    <row r="105" spans="1:7" s="1" customFormat="1" ht="13.5" customHeight="1">
      <c r="A105" s="217" t="s">
        <v>706</v>
      </c>
      <c r="B105" s="143" t="s">
        <v>58</v>
      </c>
      <c r="C105" s="149">
        <f>SUM(' بيان تنفيد مصاريف التسيير'!F110)</f>
        <v>317000</v>
      </c>
      <c r="D105" s="149">
        <f>SUM(' بيان تنفيد مصاريف التسيير'!G110)</f>
        <v>67000</v>
      </c>
      <c r="E105" s="149">
        <f>SUM(' بيان تنفيد مصاريف التسيير'!H110)</f>
        <v>67000</v>
      </c>
      <c r="F105" s="149">
        <f aca="true" t="shared" si="14" ref="F105:G165">C105-D105</f>
        <v>250000</v>
      </c>
      <c r="G105" s="218">
        <f t="shared" si="14"/>
        <v>0</v>
      </c>
    </row>
    <row r="106" spans="1:7" s="1" customFormat="1" ht="13.5" customHeight="1">
      <c r="A106" s="217" t="s">
        <v>707</v>
      </c>
      <c r="B106" s="143" t="s">
        <v>59</v>
      </c>
      <c r="C106" s="149">
        <f>SUM(' بيان تنفيد مصاريف التسيير'!F111)</f>
        <v>3205000</v>
      </c>
      <c r="D106" s="149">
        <f>SUM(' بيان تنفيد مصاريف التسيير'!G111)</f>
        <v>2767209.31</v>
      </c>
      <c r="E106" s="149">
        <f>SUM(' بيان تنفيد مصاريف التسيير'!H111)</f>
        <v>2767209.31</v>
      </c>
      <c r="F106" s="149">
        <f t="shared" si="14"/>
        <v>437790.68999999994</v>
      </c>
      <c r="G106" s="218">
        <f t="shared" si="14"/>
        <v>0</v>
      </c>
    </row>
    <row r="107" spans="1:7" s="1" customFormat="1" ht="13.5" customHeight="1" thickBot="1">
      <c r="A107" s="217" t="s">
        <v>708</v>
      </c>
      <c r="B107" s="143" t="s">
        <v>60</v>
      </c>
      <c r="C107" s="149">
        <f>SUM(' بيان تنفيد مصاريف التسيير'!F112)</f>
        <v>200942.24</v>
      </c>
      <c r="D107" s="149">
        <f>SUM(' بيان تنفيد مصاريف التسيير'!G112)</f>
        <v>0</v>
      </c>
      <c r="E107" s="149">
        <f>SUM(' بيان تنفيد مصاريف التسيير'!H112)</f>
        <v>0</v>
      </c>
      <c r="F107" s="149">
        <f t="shared" si="14"/>
        <v>200942.24</v>
      </c>
      <c r="G107" s="218">
        <f t="shared" si="14"/>
        <v>0</v>
      </c>
    </row>
    <row r="108" spans="1:7" s="1" customFormat="1" ht="16.5" thickBot="1">
      <c r="A108" s="505" t="s">
        <v>817</v>
      </c>
      <c r="B108" s="505"/>
      <c r="C108" s="233">
        <f>SUM(C105:C107)</f>
        <v>3722942.24</v>
      </c>
      <c r="D108" s="233">
        <f>SUM(D105:D107)</f>
        <v>2834209.31</v>
      </c>
      <c r="E108" s="233">
        <f>SUM(E105:E107)</f>
        <v>2834209.31</v>
      </c>
      <c r="F108" s="233">
        <f>SUM(F105:F107)</f>
        <v>888732.9299999999</v>
      </c>
      <c r="G108" s="233">
        <f>SUM(G105:G107)</f>
        <v>0</v>
      </c>
    </row>
    <row r="109" spans="1:7" s="1" customFormat="1" ht="12.75" customHeight="1">
      <c r="A109" s="217" t="s">
        <v>709</v>
      </c>
      <c r="B109" s="143" t="s">
        <v>765</v>
      </c>
      <c r="C109" s="149">
        <f>SUM(' بيان تنفيد مصاريف التسيير'!F114)</f>
        <v>57645.72</v>
      </c>
      <c r="D109" s="149">
        <f>SUM(' بيان تنفيد مصاريف التسيير'!G114)</f>
        <v>27372</v>
      </c>
      <c r="E109" s="149">
        <f>SUM(' بيان تنفيد مصاريف التسيير'!H114)</f>
        <v>27372</v>
      </c>
      <c r="F109" s="149">
        <f t="shared" si="14"/>
        <v>30273.72</v>
      </c>
      <c r="G109" s="218">
        <f t="shared" si="14"/>
        <v>0</v>
      </c>
    </row>
    <row r="110" spans="1:7" s="1" customFormat="1" ht="14.25" customHeight="1">
      <c r="A110" s="217" t="s">
        <v>710</v>
      </c>
      <c r="B110" s="143" t="s">
        <v>711</v>
      </c>
      <c r="C110" s="149">
        <f>SUM(' بيان تنفيد مصاريف التسيير'!F115)</f>
        <v>0</v>
      </c>
      <c r="D110" s="149">
        <f>SUM(' بيان تنفيد مصاريف التسيير'!G115)</f>
        <v>0</v>
      </c>
      <c r="E110" s="149">
        <f>SUM(' بيان تنفيد مصاريف التسيير'!H115)</f>
        <v>0</v>
      </c>
      <c r="F110" s="149">
        <f t="shared" si="14"/>
        <v>0</v>
      </c>
      <c r="G110" s="218">
        <f t="shared" si="14"/>
        <v>0</v>
      </c>
    </row>
    <row r="111" spans="1:7" s="1" customFormat="1" ht="14.25" customHeight="1">
      <c r="A111" s="217" t="s">
        <v>712</v>
      </c>
      <c r="B111" s="143" t="s">
        <v>61</v>
      </c>
      <c r="C111" s="149">
        <f>SUM(' بيان تنفيد مصاريف التسيير'!F116)</f>
        <v>172900.8</v>
      </c>
      <c r="D111" s="149">
        <f>SUM(' بيان تنفيد مصاريف التسيير'!G116)</f>
        <v>82080</v>
      </c>
      <c r="E111" s="149">
        <f>SUM(' بيان تنفيد مصاريف التسيير'!H116)</f>
        <v>82080</v>
      </c>
      <c r="F111" s="149">
        <f t="shared" si="14"/>
        <v>90820.79999999999</v>
      </c>
      <c r="G111" s="218">
        <f t="shared" si="14"/>
        <v>0</v>
      </c>
    </row>
    <row r="112" spans="1:7" s="1" customFormat="1" ht="14.25" customHeight="1">
      <c r="A112" s="217" t="s">
        <v>713</v>
      </c>
      <c r="B112" s="143" t="s">
        <v>62</v>
      </c>
      <c r="C112" s="149">
        <f>SUM(' بيان تنفيد مصاريف التسيير'!F117)</f>
        <v>297263</v>
      </c>
      <c r="D112" s="149">
        <f>SUM(' بيان تنفيد مصاريف التسيير'!G117)</f>
        <v>96300</v>
      </c>
      <c r="E112" s="149">
        <f>SUM(' بيان تنفيد مصاريف التسيير'!H117)</f>
        <v>96300</v>
      </c>
      <c r="F112" s="149">
        <f t="shared" si="14"/>
        <v>200963</v>
      </c>
      <c r="G112" s="218">
        <f t="shared" si="14"/>
        <v>0</v>
      </c>
    </row>
    <row r="113" spans="1:7" s="1" customFormat="1" ht="14.25" customHeight="1">
      <c r="A113" s="217" t="s">
        <v>714</v>
      </c>
      <c r="B113" s="143" t="s">
        <v>63</v>
      </c>
      <c r="C113" s="149">
        <f>SUM(' بيان تنفيد مصاريف التسيير'!F118)</f>
        <v>151464.05</v>
      </c>
      <c r="D113" s="149">
        <f>SUM(' بيان تنفيد مصاريف التسيير'!G118)</f>
        <v>51964.6</v>
      </c>
      <c r="E113" s="149">
        <f>SUM(' بيان تنفيد مصاريف التسيير'!H118)</f>
        <v>51964.6</v>
      </c>
      <c r="F113" s="149">
        <f t="shared" si="14"/>
        <v>99499.44999999998</v>
      </c>
      <c r="G113" s="218">
        <f t="shared" si="14"/>
        <v>0</v>
      </c>
    </row>
    <row r="114" spans="1:7" s="1" customFormat="1" ht="14.25" customHeight="1" thickBot="1">
      <c r="A114" s="217" t="s">
        <v>715</v>
      </c>
      <c r="B114" s="143" t="s">
        <v>716</v>
      </c>
      <c r="C114" s="149">
        <f>SUM(' بيان تنفيد مصاريف التسيير'!F119)</f>
        <v>27059.4</v>
      </c>
      <c r="D114" s="149">
        <f>SUM(' بيان تنفيد مصاريف التسيير'!G119)</f>
        <v>11940</v>
      </c>
      <c r="E114" s="149">
        <f>SUM(' بيان تنفيد مصاريف التسيير'!H119)</f>
        <v>11940</v>
      </c>
      <c r="F114" s="149">
        <f t="shared" si="14"/>
        <v>15119.400000000001</v>
      </c>
      <c r="G114" s="218">
        <f t="shared" si="14"/>
        <v>0</v>
      </c>
    </row>
    <row r="115" spans="1:7" s="1" customFormat="1" ht="16.5" thickBot="1">
      <c r="A115" s="505" t="s">
        <v>818</v>
      </c>
      <c r="B115" s="505"/>
      <c r="C115" s="233">
        <f>SUM(C109:C114)</f>
        <v>706332.9700000001</v>
      </c>
      <c r="D115" s="233">
        <f>SUM(D109:D114)</f>
        <v>269656.6</v>
      </c>
      <c r="E115" s="233">
        <f>SUM(E109:E114)</f>
        <v>269656.6</v>
      </c>
      <c r="F115" s="233">
        <f>SUM(F109:F114)</f>
        <v>436676.37</v>
      </c>
      <c r="G115" s="233">
        <f>SUM(G109:G114)</f>
        <v>0</v>
      </c>
    </row>
    <row r="116" spans="1:7" s="1" customFormat="1" ht="14.25" customHeight="1" thickBot="1">
      <c r="A116" s="217" t="s">
        <v>717</v>
      </c>
      <c r="B116" s="143" t="s">
        <v>64</v>
      </c>
      <c r="C116" s="149">
        <f>SUM(' بيان تنفيد مصاريف التسيير'!F121)</f>
        <v>200000</v>
      </c>
      <c r="D116" s="149">
        <f>SUM(' بيان تنفيد مصاريف التسيير'!G121)</f>
        <v>0</v>
      </c>
      <c r="E116" s="149">
        <f>SUM(' بيان تنفيد مصاريف التسيير'!H121)</f>
        <v>0</v>
      </c>
      <c r="F116" s="149">
        <f t="shared" si="14"/>
        <v>200000</v>
      </c>
      <c r="G116" s="218">
        <f t="shared" si="14"/>
        <v>0</v>
      </c>
    </row>
    <row r="117" spans="1:7" s="179" customFormat="1" ht="26.25" customHeight="1" thickBot="1">
      <c r="A117" s="225" t="s">
        <v>108</v>
      </c>
      <c r="B117" s="225" t="s">
        <v>109</v>
      </c>
      <c r="C117" s="226" t="s">
        <v>110</v>
      </c>
      <c r="D117" s="226" t="s">
        <v>111</v>
      </c>
      <c r="E117" s="227" t="s">
        <v>112</v>
      </c>
      <c r="F117" s="226" t="s">
        <v>113</v>
      </c>
      <c r="G117" s="226" t="s">
        <v>114</v>
      </c>
    </row>
    <row r="118" spans="1:7" s="1" customFormat="1" ht="14.25" customHeight="1" thickBot="1">
      <c r="A118" s="217" t="s">
        <v>718</v>
      </c>
      <c r="B118" s="143" t="s">
        <v>65</v>
      </c>
      <c r="C118" s="149">
        <f>SUM(' بيان تنفيد مصاريف التسيير'!F122)</f>
        <v>70000</v>
      </c>
      <c r="D118" s="149">
        <f>SUM(' بيان تنفيد مصاريف التسيير'!G122)</f>
        <v>0</v>
      </c>
      <c r="E118" s="149">
        <f>SUM(' بيان تنفيد مصاريف التسيير'!H122)</f>
        <v>0</v>
      </c>
      <c r="F118" s="149">
        <f t="shared" si="14"/>
        <v>70000</v>
      </c>
      <c r="G118" s="218">
        <f t="shared" si="14"/>
        <v>0</v>
      </c>
    </row>
    <row r="119" spans="1:7" s="1" customFormat="1" ht="16.5" thickBot="1">
      <c r="A119" s="505" t="s">
        <v>847</v>
      </c>
      <c r="B119" s="505"/>
      <c r="C119" s="233">
        <f>SUM(C116:C118)</f>
        <v>270000</v>
      </c>
      <c r="D119" s="233">
        <f>SUM(D116:D118)</f>
        <v>0</v>
      </c>
      <c r="E119" s="233">
        <f>SUM(E116:E118)</f>
        <v>0</v>
      </c>
      <c r="F119" s="233">
        <f>SUM(F116:F118)</f>
        <v>270000</v>
      </c>
      <c r="G119" s="233">
        <f>SUM(G116:G118)</f>
        <v>0</v>
      </c>
    </row>
    <row r="120" spans="1:7" s="1" customFormat="1" ht="14.25" customHeight="1" thickBot="1">
      <c r="A120" s="217" t="s">
        <v>719</v>
      </c>
      <c r="B120" s="143" t="s">
        <v>64</v>
      </c>
      <c r="C120" s="149">
        <f>SUM(' بيان تنفيد مصاريف التسيير'!F124)</f>
        <v>20000</v>
      </c>
      <c r="D120" s="149">
        <f>SUM(' بيان تنفيد مصاريف التسيير'!G124)</f>
        <v>0</v>
      </c>
      <c r="E120" s="149">
        <f>SUM(' بيان تنفيد مصاريف التسيير'!H124)</f>
        <v>0</v>
      </c>
      <c r="F120" s="149">
        <f t="shared" si="14"/>
        <v>20000</v>
      </c>
      <c r="G120" s="218">
        <f t="shared" si="14"/>
        <v>0</v>
      </c>
    </row>
    <row r="121" spans="1:7" s="1" customFormat="1" ht="16.5" thickBot="1">
      <c r="A121" s="505" t="s">
        <v>848</v>
      </c>
      <c r="B121" s="505"/>
      <c r="C121" s="233">
        <f>SUM(C120)</f>
        <v>20000</v>
      </c>
      <c r="D121" s="233">
        <f>SUM(D120)</f>
        <v>0</v>
      </c>
      <c r="E121" s="233">
        <f>SUM(E120)</f>
        <v>0</v>
      </c>
      <c r="F121" s="233">
        <f>SUM(F120)</f>
        <v>20000</v>
      </c>
      <c r="G121" s="233">
        <f>SUM(G120)</f>
        <v>0</v>
      </c>
    </row>
    <row r="122" spans="1:7" s="1" customFormat="1" ht="15.75" customHeight="1">
      <c r="A122" s="217" t="s">
        <v>721</v>
      </c>
      <c r="B122" s="143" t="s">
        <v>722</v>
      </c>
      <c r="C122" s="149">
        <f>SUM(' بيان تنفيد مصاريف التسيير'!F126)</f>
        <v>30000</v>
      </c>
      <c r="D122" s="149">
        <f>SUM(' بيان تنفيد مصاريف التسيير'!G126)</f>
        <v>0</v>
      </c>
      <c r="E122" s="149">
        <f>SUM(' بيان تنفيد مصاريف التسيير'!H126)</f>
        <v>0</v>
      </c>
      <c r="F122" s="149">
        <f t="shared" si="14"/>
        <v>30000</v>
      </c>
      <c r="G122" s="218">
        <f t="shared" si="14"/>
        <v>0</v>
      </c>
    </row>
    <row r="123" spans="1:7" s="1" customFormat="1" ht="15.75" customHeight="1">
      <c r="A123" s="217" t="s">
        <v>723</v>
      </c>
      <c r="B123" s="143" t="s">
        <v>118</v>
      </c>
      <c r="C123" s="149">
        <f>SUM(' بيان تنفيد مصاريف التسيير'!F127)</f>
        <v>230633.72</v>
      </c>
      <c r="D123" s="149">
        <f>SUM(' بيان تنفيد مصاريف التسيير'!G127)</f>
        <v>30633.72</v>
      </c>
      <c r="E123" s="149">
        <f>SUM(' بيان تنفيد مصاريف التسيير'!H127)</f>
        <v>0</v>
      </c>
      <c r="F123" s="149">
        <f t="shared" si="14"/>
        <v>200000</v>
      </c>
      <c r="G123" s="218">
        <f t="shared" si="14"/>
        <v>30633.72</v>
      </c>
    </row>
    <row r="124" spans="1:7" s="1" customFormat="1" ht="15.75" customHeight="1">
      <c r="A124" s="217" t="s">
        <v>724</v>
      </c>
      <c r="B124" s="143" t="s">
        <v>66</v>
      </c>
      <c r="C124" s="149">
        <f>SUM(' بيان تنفيد مصاريف التسيير'!F128)</f>
        <v>100000</v>
      </c>
      <c r="D124" s="149">
        <f>SUM(' بيان تنفيد مصاريف التسيير'!G128)</f>
        <v>0</v>
      </c>
      <c r="E124" s="149">
        <f>SUM(' بيان تنفيد مصاريف التسيير'!H128)</f>
        <v>0</v>
      </c>
      <c r="F124" s="149">
        <f t="shared" si="14"/>
        <v>100000</v>
      </c>
      <c r="G124" s="218">
        <f t="shared" si="14"/>
        <v>0</v>
      </c>
    </row>
    <row r="125" spans="1:7" s="1" customFormat="1" ht="15.75" customHeight="1" thickBot="1">
      <c r="A125" s="217" t="s">
        <v>1079</v>
      </c>
      <c r="B125" s="143" t="s">
        <v>67</v>
      </c>
      <c r="C125" s="149">
        <f>SUM(' بيان تنفيد مصاريف التسيير'!F131)</f>
        <v>809500</v>
      </c>
      <c r="D125" s="149">
        <f>SUM(' بيان تنفيد مصاريف التسيير'!G131)</f>
        <v>9500</v>
      </c>
      <c r="E125" s="149">
        <f>SUM(' بيان تنفيد مصاريف التسيير'!H131)</f>
        <v>0</v>
      </c>
      <c r="F125" s="149">
        <f t="shared" si="14"/>
        <v>800000</v>
      </c>
      <c r="G125" s="218">
        <f t="shared" si="14"/>
        <v>9500</v>
      </c>
    </row>
    <row r="126" spans="1:7" s="1" customFormat="1" ht="16.5" thickBot="1">
      <c r="A126" s="505" t="s">
        <v>820</v>
      </c>
      <c r="B126" s="505"/>
      <c r="C126" s="233">
        <f>SUM(C122:C125)</f>
        <v>1170133.72</v>
      </c>
      <c r="D126" s="233">
        <f>SUM(D122:D125)</f>
        <v>40133.72</v>
      </c>
      <c r="E126" s="233">
        <f>SUM(E122:E125)</f>
        <v>0</v>
      </c>
      <c r="F126" s="233">
        <f>SUM(F122:F125)</f>
        <v>1130000</v>
      </c>
      <c r="G126" s="233">
        <f>SUM(G122:G125)</f>
        <v>40133.72</v>
      </c>
    </row>
    <row r="127" spans="1:7" s="1" customFormat="1" ht="16.5" customHeight="1" thickBot="1">
      <c r="A127" s="217" t="s">
        <v>727</v>
      </c>
      <c r="B127" s="143" t="s">
        <v>68</v>
      </c>
      <c r="C127" s="149">
        <f>SUM(' بيان تنفيد مصاريف التسيير'!F133)</f>
        <v>243360.36</v>
      </c>
      <c r="D127" s="149">
        <f>SUM(' بيان تنفيد مصاريف التسيير'!G133)</f>
        <v>138431.4</v>
      </c>
      <c r="E127" s="149">
        <f>SUM(' بيان تنفيد مصاريف التسيير'!H133)</f>
        <v>92436</v>
      </c>
      <c r="F127" s="149">
        <f t="shared" si="14"/>
        <v>104928.95999999999</v>
      </c>
      <c r="G127" s="218">
        <f t="shared" si="14"/>
        <v>45995.399999999994</v>
      </c>
    </row>
    <row r="128" spans="1:7" s="1" customFormat="1" ht="16.5" thickBot="1">
      <c r="A128" s="505" t="s">
        <v>849</v>
      </c>
      <c r="B128" s="505"/>
      <c r="C128" s="233">
        <f>SUM(C127)</f>
        <v>243360.36</v>
      </c>
      <c r="D128" s="233">
        <f>SUM(D127)</f>
        <v>138431.4</v>
      </c>
      <c r="E128" s="233">
        <f>SUM(E127)</f>
        <v>92436</v>
      </c>
      <c r="F128" s="233">
        <f>SUM(F127)</f>
        <v>104928.95999999999</v>
      </c>
      <c r="G128" s="233">
        <f>SUM(G127)</f>
        <v>45995.399999999994</v>
      </c>
    </row>
    <row r="129" spans="1:8" s="151" customFormat="1" ht="15" customHeight="1" thickBot="1">
      <c r="A129" s="508" t="s">
        <v>87</v>
      </c>
      <c r="B129" s="508"/>
      <c r="C129" s="234">
        <f>C104+C108+C115+C119+C121+C126+C128</f>
        <v>9088616.69</v>
      </c>
      <c r="D129" s="234">
        <f>D104+D108+D115+D119+D121+D126+D128</f>
        <v>5003278.43</v>
      </c>
      <c r="E129" s="234">
        <f>E104+E108+E115+E119+E121+E126+E128</f>
        <v>4856301.91</v>
      </c>
      <c r="F129" s="234">
        <f>F104+F108+F115+F119+F121+F126+F128</f>
        <v>4085338.26</v>
      </c>
      <c r="G129" s="234">
        <f>G104+G108+G115+G119+G121+G126+G128</f>
        <v>146976.52</v>
      </c>
      <c r="H129" s="142"/>
    </row>
    <row r="130" spans="1:7" s="1" customFormat="1" ht="15.75" customHeight="1">
      <c r="A130" s="217" t="s">
        <v>728</v>
      </c>
      <c r="B130" s="143" t="s">
        <v>69</v>
      </c>
      <c r="C130" s="149">
        <f>SUM(' بيان تنفيد مصاريف التسيير'!F136)</f>
        <v>100000</v>
      </c>
      <c r="D130" s="149">
        <f>SUM(' بيان تنفيد مصاريف التسيير'!G136)</f>
        <v>0</v>
      </c>
      <c r="E130" s="149">
        <f>SUM(' بيان تنفيد مصاريف التسيير'!H136)</f>
        <v>0</v>
      </c>
      <c r="F130" s="149">
        <f t="shared" si="14"/>
        <v>100000</v>
      </c>
      <c r="G130" s="218">
        <f t="shared" si="14"/>
        <v>0</v>
      </c>
    </row>
    <row r="131" spans="1:7" s="1" customFormat="1" ht="15.75" customHeight="1">
      <c r="A131" s="217" t="s">
        <v>729</v>
      </c>
      <c r="B131" s="143" t="s">
        <v>730</v>
      </c>
      <c r="C131" s="149">
        <f>SUM(' بيان تنفيد مصاريف التسيير'!F137)</f>
        <v>80000</v>
      </c>
      <c r="D131" s="149">
        <f>SUM(' بيان تنفيد مصاريف التسيير'!G137)</f>
        <v>0</v>
      </c>
      <c r="E131" s="149">
        <f>SUM(' بيان تنفيد مصاريف التسيير'!H137)</f>
        <v>0</v>
      </c>
      <c r="F131" s="149">
        <f t="shared" si="14"/>
        <v>80000</v>
      </c>
      <c r="G131" s="218">
        <f t="shared" si="14"/>
        <v>0</v>
      </c>
    </row>
    <row r="132" spans="1:7" s="1" customFormat="1" ht="15.75" customHeight="1">
      <c r="A132" s="217" t="s">
        <v>731</v>
      </c>
      <c r="B132" s="143" t="s">
        <v>70</v>
      </c>
      <c r="C132" s="149">
        <f>SUM(' بيان تنفيد مصاريف التسيير'!F138)</f>
        <v>40000</v>
      </c>
      <c r="D132" s="149">
        <f>SUM(' بيان تنفيد مصاريف التسيير'!G138)</f>
        <v>0</v>
      </c>
      <c r="E132" s="149">
        <f>SUM(' بيان تنفيد مصاريف التسيير'!H138)</f>
        <v>0</v>
      </c>
      <c r="F132" s="149">
        <f t="shared" si="14"/>
        <v>40000</v>
      </c>
      <c r="G132" s="218">
        <f t="shared" si="14"/>
        <v>0</v>
      </c>
    </row>
    <row r="133" spans="1:7" s="1" customFormat="1" ht="15.75" customHeight="1">
      <c r="A133" s="217" t="s">
        <v>732</v>
      </c>
      <c r="B133" s="143" t="s">
        <v>71</v>
      </c>
      <c r="C133" s="149">
        <f>SUM(' بيان تنفيد مصاريف التسيير'!F139)</f>
        <v>100000</v>
      </c>
      <c r="D133" s="149">
        <f>SUM(' بيان تنفيد مصاريف التسيير'!G139)</f>
        <v>0</v>
      </c>
      <c r="E133" s="149">
        <f>SUM(' بيان تنفيد مصاريف التسيير'!H139)</f>
        <v>0</v>
      </c>
      <c r="F133" s="149">
        <f t="shared" si="14"/>
        <v>100000</v>
      </c>
      <c r="G133" s="218">
        <f t="shared" si="14"/>
        <v>0</v>
      </c>
    </row>
    <row r="134" spans="1:7" s="1" customFormat="1" ht="15.75" customHeight="1">
      <c r="A134" s="217" t="s">
        <v>733</v>
      </c>
      <c r="B134" s="143" t="s">
        <v>734</v>
      </c>
      <c r="C134" s="149">
        <f>SUM(' بيان تنفيد مصاريف التسيير'!F140)</f>
        <v>111913.8</v>
      </c>
      <c r="D134" s="149">
        <f>SUM(' بيان تنفيد مصاريف التسيير'!G140)</f>
        <v>61913.8</v>
      </c>
      <c r="E134" s="149">
        <f>SUM(' بيان تنفيد مصاريف التسيير'!H140)</f>
        <v>0</v>
      </c>
      <c r="F134" s="149">
        <f t="shared" si="14"/>
        <v>50000</v>
      </c>
      <c r="G134" s="218">
        <f t="shared" si="14"/>
        <v>61913.8</v>
      </c>
    </row>
    <row r="135" spans="1:7" s="1" customFormat="1" ht="15.75" customHeight="1">
      <c r="A135" s="217" t="s">
        <v>735</v>
      </c>
      <c r="B135" s="143" t="s">
        <v>736</v>
      </c>
      <c r="C135" s="149">
        <f>SUM(' بيان تنفيد مصاريف التسيير'!F141)</f>
        <v>91632.2</v>
      </c>
      <c r="D135" s="149">
        <f>SUM(' بيان تنفيد مصاريف التسيير'!G141)</f>
        <v>41632.2</v>
      </c>
      <c r="E135" s="149">
        <f>SUM(' بيان تنفيد مصاريف التسيير'!H141)</f>
        <v>0</v>
      </c>
      <c r="F135" s="149">
        <f t="shared" si="14"/>
        <v>50000</v>
      </c>
      <c r="G135" s="218">
        <f t="shared" si="14"/>
        <v>41632.2</v>
      </c>
    </row>
    <row r="136" spans="1:7" s="1" customFormat="1" ht="15.75" customHeight="1">
      <c r="A136" s="217" t="s">
        <v>737</v>
      </c>
      <c r="B136" s="143" t="s">
        <v>72</v>
      </c>
      <c r="C136" s="149">
        <f>SUM(' بيان تنفيد مصاريف التسيير'!F142)</f>
        <v>201696.59</v>
      </c>
      <c r="D136" s="149">
        <f>SUM(' بيان تنفيد مصاريف التسيير'!G142)</f>
        <v>79041.61</v>
      </c>
      <c r="E136" s="149">
        <f>SUM(' بيان تنفيد مصاريف التسيير'!H142)</f>
        <v>0</v>
      </c>
      <c r="F136" s="149">
        <f t="shared" si="14"/>
        <v>122654.98</v>
      </c>
      <c r="G136" s="218">
        <f t="shared" si="14"/>
        <v>79041.61</v>
      </c>
    </row>
    <row r="137" spans="1:7" s="1" customFormat="1" ht="15.75" customHeight="1">
      <c r="A137" s="217" t="s">
        <v>738</v>
      </c>
      <c r="B137" s="139" t="s">
        <v>119</v>
      </c>
      <c r="C137" s="149">
        <f>SUM(' بيان تنفيد مصاريف التسيير'!F143)</f>
        <v>900000</v>
      </c>
      <c r="D137" s="149">
        <f>SUM(' بيان تنفيد مصاريف التسيير'!G143)</f>
        <v>719161.82</v>
      </c>
      <c r="E137" s="149">
        <f>SUM(' بيان تنفيد مصاريف التسيير'!H143)</f>
        <v>719161.82</v>
      </c>
      <c r="F137" s="149">
        <f t="shared" si="14"/>
        <v>180838.18000000005</v>
      </c>
      <c r="G137" s="218">
        <f t="shared" si="14"/>
        <v>0</v>
      </c>
    </row>
    <row r="138" spans="1:7" s="1" customFormat="1" ht="15.75" customHeight="1">
      <c r="A138" s="217" t="s">
        <v>739</v>
      </c>
      <c r="B138" s="143" t="s">
        <v>73</v>
      </c>
      <c r="C138" s="149">
        <f>SUM(' بيان تنفيد مصاريف التسيير'!F144)</f>
        <v>125000</v>
      </c>
      <c r="D138" s="149">
        <f>SUM(' بيان تنفيد مصاريف التسيير'!G144)</f>
        <v>0</v>
      </c>
      <c r="E138" s="149">
        <f>SUM(' بيان تنفيد مصاريف التسيير'!H144)</f>
        <v>0</v>
      </c>
      <c r="F138" s="149">
        <f t="shared" si="14"/>
        <v>125000</v>
      </c>
      <c r="G138" s="218">
        <f t="shared" si="14"/>
        <v>0</v>
      </c>
    </row>
    <row r="139" spans="1:7" s="1" customFormat="1" ht="15.75" customHeight="1">
      <c r="A139" s="217" t="s">
        <v>740</v>
      </c>
      <c r="B139" s="143" t="s">
        <v>741</v>
      </c>
      <c r="C139" s="149">
        <f>SUM(' بيان تنفيد مصاريف التسيير'!F145)</f>
        <v>2068821.53</v>
      </c>
      <c r="D139" s="149">
        <f>SUM(' بيان تنفيد مصاريف التسيير'!G145)</f>
        <v>1255626</v>
      </c>
      <c r="E139" s="149">
        <f>SUM(' بيان تنفيد مصاريف التسيير'!H145)</f>
        <v>765326.67</v>
      </c>
      <c r="F139" s="149">
        <f t="shared" si="14"/>
        <v>813195.53</v>
      </c>
      <c r="G139" s="218">
        <f t="shared" si="14"/>
        <v>490299.32999999996</v>
      </c>
    </row>
    <row r="140" spans="1:7" s="1" customFormat="1" ht="15.75" customHeight="1">
      <c r="A140" s="217" t="s">
        <v>1080</v>
      </c>
      <c r="B140" s="143" t="s">
        <v>74</v>
      </c>
      <c r="C140" s="149">
        <f>SUM(' بيان تنفيد مصاريف التسيير'!F146)</f>
        <v>575570.72</v>
      </c>
      <c r="D140" s="149">
        <f>SUM(' بيان تنفيد مصاريف التسيير'!G146)</f>
        <v>357734.34</v>
      </c>
      <c r="E140" s="149">
        <f>SUM(' بيان تنفيد مصاريف التسيير'!H146)</f>
        <v>357734.34</v>
      </c>
      <c r="F140" s="149">
        <f t="shared" si="14"/>
        <v>217836.37999999995</v>
      </c>
      <c r="G140" s="218">
        <f t="shared" si="14"/>
        <v>0</v>
      </c>
    </row>
    <row r="141" spans="1:7" s="1" customFormat="1" ht="15.75" customHeight="1" thickBot="1">
      <c r="A141" s="217" t="s">
        <v>742</v>
      </c>
      <c r="B141" s="143" t="s">
        <v>75</v>
      </c>
      <c r="C141" s="149">
        <f>SUM(' بيان تنفيد مصاريف التسيير'!F147)</f>
        <v>125000</v>
      </c>
      <c r="D141" s="149">
        <f>SUM(' بيان تنفيد مصاريف التسيير'!G147)</f>
        <v>0</v>
      </c>
      <c r="E141" s="149">
        <f>SUM(' بيان تنفيد مصاريف التسيير'!H147)</f>
        <v>0</v>
      </c>
      <c r="F141" s="149">
        <f t="shared" si="14"/>
        <v>125000</v>
      </c>
      <c r="G141" s="218">
        <f t="shared" si="14"/>
        <v>0</v>
      </c>
    </row>
    <row r="142" spans="1:7" s="1" customFormat="1" ht="16.5" thickBot="1">
      <c r="A142" s="505" t="s">
        <v>816</v>
      </c>
      <c r="B142" s="505"/>
      <c r="C142" s="233">
        <f>SUM(C130:C141)</f>
        <v>4519634.84</v>
      </c>
      <c r="D142" s="233">
        <f>SUM(D130:D141)</f>
        <v>2515109.7699999996</v>
      </c>
      <c r="E142" s="233">
        <f>SUM(E130:E141)</f>
        <v>1842222.83</v>
      </c>
      <c r="F142" s="233">
        <f>SUM(F130:F141)</f>
        <v>2004525.0699999998</v>
      </c>
      <c r="G142" s="233">
        <f>SUM(G130:G141)</f>
        <v>672886.94</v>
      </c>
    </row>
    <row r="143" spans="1:7" s="1" customFormat="1" ht="15" customHeight="1">
      <c r="A143" s="217" t="s">
        <v>743</v>
      </c>
      <c r="B143" s="139" t="s">
        <v>746</v>
      </c>
      <c r="C143" s="149">
        <f>SUM(' بيان تنفيد مصاريف التسيير'!F149)</f>
        <v>50000</v>
      </c>
      <c r="D143" s="149">
        <f>SUM(' بيان تنفيد مصاريف التسيير'!G149)</f>
        <v>0</v>
      </c>
      <c r="E143" s="149">
        <f>SUM(' بيان تنفيد مصاريف التسيير'!H149)</f>
        <v>0</v>
      </c>
      <c r="F143" s="149">
        <f t="shared" si="14"/>
        <v>50000</v>
      </c>
      <c r="G143" s="218">
        <f t="shared" si="14"/>
        <v>0</v>
      </c>
    </row>
    <row r="144" spans="1:7" s="1" customFormat="1" ht="15" customHeight="1">
      <c r="A144" s="217" t="s">
        <v>744</v>
      </c>
      <c r="B144" s="143" t="s">
        <v>76</v>
      </c>
      <c r="C144" s="149">
        <f>SUM(' بيان تنفيد مصاريف التسيير'!F150)</f>
        <v>1042525.3</v>
      </c>
      <c r="D144" s="149">
        <f>SUM(' بيان تنفيد مصاريف التسيير'!G150)</f>
        <v>799471.66</v>
      </c>
      <c r="E144" s="149">
        <f>SUM(' بيان تنفيد مصاريف التسيير'!H150)</f>
        <v>799471.66</v>
      </c>
      <c r="F144" s="149">
        <f>C144-D144</f>
        <v>243053.64</v>
      </c>
      <c r="G144" s="218">
        <f t="shared" si="14"/>
        <v>0</v>
      </c>
    </row>
    <row r="145" spans="1:7" s="1" customFormat="1" ht="15" customHeight="1" thickBot="1">
      <c r="A145" s="217" t="s">
        <v>745</v>
      </c>
      <c r="B145" s="143" t="s">
        <v>77</v>
      </c>
      <c r="C145" s="149">
        <f>SUM(' بيان تنفيد مصاريف التسيير'!F151)</f>
        <v>12540000</v>
      </c>
      <c r="D145" s="149">
        <f>SUM(' بيان تنفيد مصاريف التسيير'!G151)</f>
        <v>12540000</v>
      </c>
      <c r="E145" s="149">
        <f>SUM(' بيان تنفيد مصاريف التسيير'!H151)</f>
        <v>12540000</v>
      </c>
      <c r="F145" s="149">
        <f t="shared" si="14"/>
        <v>0</v>
      </c>
      <c r="G145" s="218">
        <f t="shared" si="14"/>
        <v>0</v>
      </c>
    </row>
    <row r="146" spans="1:7" s="1" customFormat="1" ht="16.5" thickBot="1">
      <c r="A146" s="505" t="s">
        <v>817</v>
      </c>
      <c r="B146" s="505"/>
      <c r="C146" s="233">
        <f>SUM(C143:C145)</f>
        <v>13632525.3</v>
      </c>
      <c r="D146" s="233">
        <f>SUM(D143:D145)</f>
        <v>13339471.66</v>
      </c>
      <c r="E146" s="233">
        <f>SUM(E143:E145)</f>
        <v>13339471.66</v>
      </c>
      <c r="F146" s="233">
        <f>SUM(F143:F145)</f>
        <v>293053.64</v>
      </c>
      <c r="G146" s="233">
        <f>SUM(G143:G145)</f>
        <v>0</v>
      </c>
    </row>
    <row r="147" spans="1:7" s="1" customFormat="1" ht="14.25" customHeight="1">
      <c r="A147" s="217" t="s">
        <v>747</v>
      </c>
      <c r="B147" s="143" t="s">
        <v>748</v>
      </c>
      <c r="C147" s="149">
        <f>SUM(' بيان تنفيد مصاريف التسيير'!F153)</f>
        <v>52000</v>
      </c>
      <c r="D147" s="149">
        <f>SUM(' بيان تنفيد مصاريف التسيير'!G153)</f>
        <v>52000</v>
      </c>
      <c r="E147" s="149">
        <f>SUM(' بيان تنفيد مصاريف التسيير'!H153)</f>
        <v>52000</v>
      </c>
      <c r="F147" s="149">
        <f t="shared" si="14"/>
        <v>0</v>
      </c>
      <c r="G147" s="218">
        <f t="shared" si="14"/>
        <v>0</v>
      </c>
    </row>
    <row r="148" spans="1:7" s="1" customFormat="1" ht="14.25" customHeight="1" thickBot="1">
      <c r="A148" s="217" t="s">
        <v>749</v>
      </c>
      <c r="B148" s="143" t="s">
        <v>750</v>
      </c>
      <c r="C148" s="149">
        <f>SUM(' بيان تنفيد مصاريف التسيير'!F154)</f>
        <v>100000</v>
      </c>
      <c r="D148" s="149">
        <f>SUM(' بيان تنفيد مصاريف التسيير'!G154)</f>
        <v>0</v>
      </c>
      <c r="E148" s="149">
        <f>SUM(' بيان تنفيد مصاريف التسيير'!H154)</f>
        <v>0</v>
      </c>
      <c r="F148" s="149">
        <f t="shared" si="14"/>
        <v>100000</v>
      </c>
      <c r="G148" s="218">
        <f t="shared" si="14"/>
        <v>0</v>
      </c>
    </row>
    <row r="149" spans="1:7" s="1" customFormat="1" ht="16.5" thickBot="1">
      <c r="A149" s="505" t="s">
        <v>818</v>
      </c>
      <c r="B149" s="505"/>
      <c r="C149" s="233">
        <f>SUM(C147:C148)</f>
        <v>152000</v>
      </c>
      <c r="D149" s="233">
        <f>SUM(D147:D148)</f>
        <v>52000</v>
      </c>
      <c r="E149" s="233">
        <f>SUM(E147:E148)</f>
        <v>52000</v>
      </c>
      <c r="F149" s="233">
        <f>SUM(F147:F148)</f>
        <v>100000</v>
      </c>
      <c r="G149" s="233">
        <f>SUM(G147:G148)</f>
        <v>0</v>
      </c>
    </row>
    <row r="150" spans="1:8" s="151" customFormat="1" ht="15" customHeight="1" thickBot="1">
      <c r="A150" s="508" t="s">
        <v>88</v>
      </c>
      <c r="B150" s="508"/>
      <c r="C150" s="234">
        <f>C142+C146+C149</f>
        <v>18304160.14</v>
      </c>
      <c r="D150" s="234">
        <f>D142+D146+D149</f>
        <v>15906581.43</v>
      </c>
      <c r="E150" s="234">
        <f>E142+E146+E149</f>
        <v>15233694.49</v>
      </c>
      <c r="F150" s="234">
        <f>F142+F146+F149</f>
        <v>2397578.71</v>
      </c>
      <c r="G150" s="234">
        <f>G142+G146+G149</f>
        <v>672886.94</v>
      </c>
      <c r="H150" s="142"/>
    </row>
    <row r="151" spans="1:7" s="1" customFormat="1" ht="16.5" customHeight="1">
      <c r="A151" s="217" t="s">
        <v>751</v>
      </c>
      <c r="B151" s="143" t="s">
        <v>94</v>
      </c>
      <c r="C151" s="149">
        <f>SUM(' بيان تنفيد مصاريف التسيير'!F157)</f>
        <v>53863.3</v>
      </c>
      <c r="D151" s="149">
        <f>SUM(' بيان تنفيد مصاريف التسيير'!G157)</f>
        <v>3863.3</v>
      </c>
      <c r="E151" s="149">
        <f>SUM(' بيان تنفيد مصاريف التسيير'!H157)</f>
        <v>3863.3</v>
      </c>
      <c r="F151" s="149">
        <f t="shared" si="14"/>
        <v>50000</v>
      </c>
      <c r="G151" s="218">
        <f t="shared" si="14"/>
        <v>0</v>
      </c>
    </row>
    <row r="152" spans="1:7" s="1" customFormat="1" ht="16.5" customHeight="1" thickBot="1">
      <c r="A152" s="217" t="s">
        <v>752</v>
      </c>
      <c r="B152" s="143" t="s">
        <v>95</v>
      </c>
      <c r="C152" s="149">
        <f>SUM(' بيان تنفيد مصاريف التسيير'!F160)</f>
        <v>50000</v>
      </c>
      <c r="D152" s="149">
        <f>SUM(' بيان تنفيد مصاريف التسيير'!G160)</f>
        <v>0</v>
      </c>
      <c r="E152" s="149">
        <f>SUM(' بيان تنفيد مصاريف التسيير'!H160)</f>
        <v>0</v>
      </c>
      <c r="F152" s="149">
        <f t="shared" si="14"/>
        <v>50000</v>
      </c>
      <c r="G152" s="218">
        <f t="shared" si="14"/>
        <v>0</v>
      </c>
    </row>
    <row r="153" spans="1:7" s="179" customFormat="1" ht="26.25" customHeight="1" thickBot="1">
      <c r="A153" s="225" t="s">
        <v>108</v>
      </c>
      <c r="B153" s="225" t="s">
        <v>109</v>
      </c>
      <c r="C153" s="226" t="s">
        <v>110</v>
      </c>
      <c r="D153" s="226" t="s">
        <v>111</v>
      </c>
      <c r="E153" s="227" t="s">
        <v>112</v>
      </c>
      <c r="F153" s="226" t="s">
        <v>113</v>
      </c>
      <c r="G153" s="226" t="s">
        <v>114</v>
      </c>
    </row>
    <row r="154" spans="1:7" s="1" customFormat="1" ht="16.5" customHeight="1">
      <c r="A154" s="217" t="s">
        <v>753</v>
      </c>
      <c r="B154" s="139" t="s">
        <v>754</v>
      </c>
      <c r="C154" s="149">
        <f>SUM(' بيان تنفيد مصاريف التسيير'!F161)</f>
        <v>10000000</v>
      </c>
      <c r="D154" s="149">
        <f>SUM(' بيان تنفيد مصاريف التسيير'!G161)</f>
        <v>10000000</v>
      </c>
      <c r="E154" s="149">
        <f>SUM(' بيان تنفيد مصاريف التسيير'!H161)</f>
        <v>10000000</v>
      </c>
      <c r="F154" s="149">
        <f t="shared" si="14"/>
        <v>0</v>
      </c>
      <c r="G154" s="218">
        <f t="shared" si="14"/>
        <v>0</v>
      </c>
    </row>
    <row r="155" spans="1:7" s="1" customFormat="1" ht="16.5" customHeight="1" thickBot="1">
      <c r="A155" s="217" t="s">
        <v>755</v>
      </c>
      <c r="B155" s="143" t="s">
        <v>756</v>
      </c>
      <c r="C155" s="149">
        <f>SUM(' بيان تنفيد مصاريف التسيير'!F162)</f>
        <v>400000</v>
      </c>
      <c r="D155" s="149">
        <f>SUM(' بيان تنفيد مصاريف التسيير'!G162)</f>
        <v>0</v>
      </c>
      <c r="E155" s="149">
        <f>SUM(' بيان تنفيد مصاريف التسيير'!H162)</f>
        <v>0</v>
      </c>
      <c r="F155" s="149">
        <f t="shared" si="14"/>
        <v>400000</v>
      </c>
      <c r="G155" s="218">
        <f t="shared" si="14"/>
        <v>0</v>
      </c>
    </row>
    <row r="156" spans="1:7" s="1" customFormat="1" ht="16.5" thickBot="1">
      <c r="A156" s="505" t="s">
        <v>816</v>
      </c>
      <c r="B156" s="505"/>
      <c r="C156" s="233">
        <f>SUM(C151:C155)</f>
        <v>10503863.3</v>
      </c>
      <c r="D156" s="233">
        <f>SUM(D151:D155)</f>
        <v>10003863.3</v>
      </c>
      <c r="E156" s="233">
        <f>SUM(E151:E155)</f>
        <v>10003863.3</v>
      </c>
      <c r="F156" s="233">
        <f>SUM(F151:F155)</f>
        <v>500000</v>
      </c>
      <c r="G156" s="233">
        <f>SUM(G151:G155)</f>
        <v>0</v>
      </c>
    </row>
    <row r="157" spans="1:7" s="1" customFormat="1" ht="21" customHeight="1" thickBot="1">
      <c r="A157" s="217" t="s">
        <v>757</v>
      </c>
      <c r="B157" s="143" t="s">
        <v>78</v>
      </c>
      <c r="C157" s="149">
        <f>SUM(' بيان تنفيد مصاريف التسيير'!F164)</f>
        <v>0</v>
      </c>
      <c r="D157" s="149">
        <f>SUM(' بيان تنفيد مصاريف التسيير'!G164)</f>
        <v>0</v>
      </c>
      <c r="E157" s="149">
        <f>SUM(' بيان تنفيد مصاريف التسيير'!H164)</f>
        <v>0</v>
      </c>
      <c r="F157" s="149">
        <f t="shared" si="14"/>
        <v>0</v>
      </c>
      <c r="G157" s="218">
        <f t="shared" si="14"/>
        <v>0</v>
      </c>
    </row>
    <row r="158" spans="1:7" s="1" customFormat="1" ht="16.5" thickBot="1">
      <c r="A158" s="505" t="s">
        <v>817</v>
      </c>
      <c r="B158" s="505"/>
      <c r="C158" s="233">
        <f>SUM(C157)</f>
        <v>0</v>
      </c>
      <c r="D158" s="233">
        <f>SUM(D157)</f>
        <v>0</v>
      </c>
      <c r="E158" s="233">
        <f>SUM(E157)</f>
        <v>0</v>
      </c>
      <c r="F158" s="233">
        <f>SUM(F157)</f>
        <v>0</v>
      </c>
      <c r="G158" s="233">
        <f>SUM(G157)</f>
        <v>0</v>
      </c>
    </row>
    <row r="159" spans="1:7" s="1" customFormat="1" ht="19.5" customHeight="1">
      <c r="A159" s="217" t="s">
        <v>758</v>
      </c>
      <c r="B159" s="143" t="s">
        <v>759</v>
      </c>
      <c r="C159" s="149">
        <f>SUM(' بيان تنفيد مصاريف التسيير'!F166)</f>
        <v>642005</v>
      </c>
      <c r="D159" s="149">
        <f>SUM(' بيان تنفيد مصاريف التسيير'!G166)</f>
        <v>642005</v>
      </c>
      <c r="E159" s="149">
        <f>SUM(' بيان تنفيد مصاريف التسيير'!H166)</f>
        <v>642005</v>
      </c>
      <c r="F159" s="149">
        <f t="shared" si="14"/>
        <v>0</v>
      </c>
      <c r="G159" s="218">
        <f t="shared" si="14"/>
        <v>0</v>
      </c>
    </row>
    <row r="160" spans="1:7" s="1" customFormat="1" ht="18" customHeight="1">
      <c r="A160" s="217" t="s">
        <v>760</v>
      </c>
      <c r="B160" s="143" t="s">
        <v>761</v>
      </c>
      <c r="C160" s="149">
        <f>SUM(' بيان تنفيد مصاريف التسيير'!F167)</f>
        <v>2533960</v>
      </c>
      <c r="D160" s="149">
        <f>SUM(' بيان تنفيد مصاريف التسيير'!G167)</f>
        <v>2182221.28</v>
      </c>
      <c r="E160" s="149">
        <f>SUM(' بيان تنفيد مصاريف التسيير'!H167)</f>
        <v>2182221.28</v>
      </c>
      <c r="F160" s="149">
        <f t="shared" si="14"/>
        <v>351738.7200000002</v>
      </c>
      <c r="G160" s="218">
        <f t="shared" si="14"/>
        <v>0</v>
      </c>
    </row>
    <row r="161" spans="1:7" s="1" customFormat="1" ht="26.25" customHeight="1">
      <c r="A161" s="137" t="s">
        <v>1081</v>
      </c>
      <c r="B161" s="139" t="s">
        <v>762</v>
      </c>
      <c r="C161" s="149">
        <f>SUM(' بيان تنفيد مصاريف التسيير'!F168)</f>
        <v>1400122.74</v>
      </c>
      <c r="D161" s="149">
        <f>SUM(' بيان تنفيد مصاريف التسيير'!G168)</f>
        <v>0</v>
      </c>
      <c r="E161" s="149">
        <f>SUM(' بيان تنفيد مصاريف التسيير'!H168)</f>
        <v>0</v>
      </c>
      <c r="F161" s="149">
        <f>C161-D161</f>
        <v>1400122.74</v>
      </c>
      <c r="G161" s="218">
        <f>D161-E161</f>
        <v>0</v>
      </c>
    </row>
    <row r="162" spans="1:7" s="1" customFormat="1" ht="26.25" customHeight="1">
      <c r="A162" s="137" t="s">
        <v>1082</v>
      </c>
      <c r="B162" s="139" t="s">
        <v>768</v>
      </c>
      <c r="C162" s="149">
        <f>SUM(' بيان تنفيد مصاريف التسيير'!F169)</f>
        <v>1341120</v>
      </c>
      <c r="D162" s="149">
        <f>SUM(' بيان تنفيد مصاريف التسيير'!G169)</f>
        <v>0</v>
      </c>
      <c r="E162" s="149">
        <f>SUM(' بيان تنفيد مصاريف التسيير'!H169)</f>
        <v>0</v>
      </c>
      <c r="F162" s="149">
        <f>C162-D162</f>
        <v>1341120</v>
      </c>
      <c r="G162" s="218">
        <f>D162-E162</f>
        <v>0</v>
      </c>
    </row>
    <row r="163" spans="1:7" s="1" customFormat="1" ht="15.75">
      <c r="A163" s="509" t="s">
        <v>1051</v>
      </c>
      <c r="B163" s="510"/>
      <c r="C163" s="38">
        <f>SUM(C159:C162)</f>
        <v>5917207.74</v>
      </c>
      <c r="D163" s="38">
        <f>SUM(D159:D162)</f>
        <v>2824226.28</v>
      </c>
      <c r="E163" s="38">
        <f>SUM(E159:E162)</f>
        <v>2824226.28</v>
      </c>
      <c r="F163" s="38">
        <f>SUM(F159:F162)</f>
        <v>3092981.46</v>
      </c>
      <c r="G163" s="38">
        <f>SUM(G159:G162)</f>
        <v>0</v>
      </c>
    </row>
    <row r="164" spans="1:8" s="151" customFormat="1" ht="15" customHeight="1">
      <c r="A164" s="491" t="s">
        <v>90</v>
      </c>
      <c r="B164" s="492"/>
      <c r="C164" s="150">
        <f>C156+C158+C163</f>
        <v>16421071.040000001</v>
      </c>
      <c r="D164" s="150">
        <f>D156+D158+D163</f>
        <v>12828089.58</v>
      </c>
      <c r="E164" s="150">
        <f>E156+E158+E163</f>
        <v>12828089.58</v>
      </c>
      <c r="F164" s="150">
        <f>F156+F158+F163</f>
        <v>3592981.46</v>
      </c>
      <c r="G164" s="219">
        <f>G156+G158+G163</f>
        <v>0</v>
      </c>
      <c r="H164" s="142"/>
    </row>
    <row r="165" spans="1:7" s="1" customFormat="1" ht="16.5" customHeight="1">
      <c r="A165" s="217" t="s">
        <v>764</v>
      </c>
      <c r="B165" s="138" t="s">
        <v>79</v>
      </c>
      <c r="C165" s="149">
        <f>SUM(' بيان تنفيد مصاريف التسيير'!F172)</f>
        <v>24368500</v>
      </c>
      <c r="D165" s="149">
        <f>SUM(' بيان تنفيد مصاريف التسيير'!G172)</f>
        <v>17629456.1</v>
      </c>
      <c r="E165" s="149">
        <f>SUM(' بيان تنفيد مصاريف التسيير'!H172)</f>
        <v>17629456.1</v>
      </c>
      <c r="F165" s="149">
        <f>C165-D165</f>
        <v>6739043.8999999985</v>
      </c>
      <c r="G165" s="218">
        <f t="shared" si="14"/>
        <v>0</v>
      </c>
    </row>
    <row r="166" spans="1:8" s="151" customFormat="1" ht="15" customHeight="1">
      <c r="A166" s="491" t="s">
        <v>91</v>
      </c>
      <c r="B166" s="492"/>
      <c r="C166" s="150">
        <f>SUM(C165:C165)</f>
        <v>24368500</v>
      </c>
      <c r="D166" s="150">
        <f>SUM(D165:D165)</f>
        <v>17629456.1</v>
      </c>
      <c r="E166" s="150">
        <f>SUM(E165:E165)</f>
        <v>17629456.1</v>
      </c>
      <c r="F166" s="150">
        <f>SUM(F165:F165)</f>
        <v>6739043.8999999985</v>
      </c>
      <c r="G166" s="219">
        <f>SUM(G165:G165)</f>
        <v>0</v>
      </c>
      <c r="H166" s="142"/>
    </row>
    <row r="167" spans="1:9" s="151" customFormat="1" ht="30.75" customHeight="1" thickBot="1">
      <c r="A167" s="493" t="s">
        <v>92</v>
      </c>
      <c r="B167" s="494"/>
      <c r="C167" s="220">
        <f>C166+C164+C150+C129+C98</f>
        <v>122385085.7</v>
      </c>
      <c r="D167" s="220">
        <f>D166+D164+D150+D129+D98</f>
        <v>97641704.33</v>
      </c>
      <c r="E167" s="220">
        <f>E166+E164+E150+E129+E98</f>
        <v>96103006.42999999</v>
      </c>
      <c r="F167" s="220">
        <f>F166+F164+F150+F129+F98</f>
        <v>24743381.37</v>
      </c>
      <c r="G167" s="220">
        <f>G166+G164+G150+G129+G98</f>
        <v>1538697.9</v>
      </c>
      <c r="I167" s="298"/>
    </row>
    <row r="168" spans="1:7" s="1" customFormat="1" ht="18.75">
      <c r="A168" s="21"/>
      <c r="B168" s="27"/>
      <c r="C168" s="18"/>
      <c r="D168" s="19"/>
      <c r="E168" s="19"/>
      <c r="F168" s="19"/>
      <c r="G168" s="19"/>
    </row>
    <row r="169" spans="1:7" s="1" customFormat="1" ht="18.75">
      <c r="A169" s="21"/>
      <c r="B169" s="27" t="s">
        <v>769</v>
      </c>
      <c r="C169" s="18"/>
      <c r="D169" s="19"/>
      <c r="E169" s="506" t="s">
        <v>770</v>
      </c>
      <c r="F169" s="506"/>
      <c r="G169" s="19"/>
    </row>
    <row r="170" spans="1:7" s="1" customFormat="1" ht="18.75">
      <c r="A170" s="21"/>
      <c r="B170" s="28" t="s">
        <v>101</v>
      </c>
      <c r="C170" s="18"/>
      <c r="D170" s="19"/>
      <c r="E170" s="507" t="s">
        <v>120</v>
      </c>
      <c r="F170" s="507"/>
      <c r="G170" s="19"/>
    </row>
  </sheetData>
  <sheetProtection/>
  <mergeCells count="29">
    <mergeCell ref="A156:B156"/>
    <mergeCell ref="A158:B158"/>
    <mergeCell ref="A163:B163"/>
    <mergeCell ref="A121:B121"/>
    <mergeCell ref="A126:B126"/>
    <mergeCell ref="A128:B128"/>
    <mergeCell ref="A142:B142"/>
    <mergeCell ref="A146:B146"/>
    <mergeCell ref="A149:B149"/>
    <mergeCell ref="E169:F169"/>
    <mergeCell ref="E170:F170"/>
    <mergeCell ref="A98:B98"/>
    <mergeCell ref="A129:B129"/>
    <mergeCell ref="A150:B150"/>
    <mergeCell ref="A164:B164"/>
    <mergeCell ref="A104:B104"/>
    <mergeCell ref="A108:B108"/>
    <mergeCell ref="A115:B115"/>
    <mergeCell ref="A119:B119"/>
    <mergeCell ref="A166:B166"/>
    <mergeCell ref="A167:B167"/>
    <mergeCell ref="A3:B3"/>
    <mergeCell ref="A4:B4"/>
    <mergeCell ref="A8:G9"/>
    <mergeCell ref="A10:G10"/>
    <mergeCell ref="A32:B32"/>
    <mergeCell ref="A50:B50"/>
    <mergeCell ref="A89:B89"/>
    <mergeCell ref="A97:B97"/>
  </mergeCells>
  <printOptions/>
  <pageMargins left="0.16" right="0.22" top="0.22" bottom="0.16" header="0.22" footer="0.16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L111"/>
  <sheetViews>
    <sheetView rightToLeft="1" zoomScalePageLayoutView="0" workbookViewId="0" topLeftCell="A1">
      <selection activeCell="J1" sqref="J1:J16384"/>
    </sheetView>
  </sheetViews>
  <sheetFormatPr defaultColWidth="11.421875" defaultRowHeight="15"/>
  <cols>
    <col min="1" max="1" width="20.28125" style="25" customWidth="1"/>
    <col min="2" max="2" width="45.00390625" style="25" customWidth="1"/>
    <col min="3" max="8" width="19.28125" style="25" customWidth="1"/>
    <col min="9" max="9" width="11.421875" style="1" customWidth="1"/>
    <col min="12" max="12" width="17.8515625" style="0" customWidth="1"/>
  </cols>
  <sheetData>
    <row r="1" spans="1:8" s="1" customFormat="1" ht="15">
      <c r="A1" s="25"/>
      <c r="B1" s="25"/>
      <c r="C1" s="25"/>
      <c r="D1" s="25"/>
      <c r="E1" s="25"/>
      <c r="F1" s="25"/>
      <c r="G1" s="25"/>
      <c r="H1" s="25"/>
    </row>
    <row r="2" spans="1:8" s="1" customFormat="1" ht="15">
      <c r="A2" s="25"/>
      <c r="B2" s="25"/>
      <c r="C2" s="25"/>
      <c r="D2" s="25"/>
      <c r="E2" s="25"/>
      <c r="F2" s="25"/>
      <c r="G2" s="25"/>
      <c r="H2" s="25"/>
    </row>
    <row r="3" spans="1:8" s="1" customFormat="1" ht="15">
      <c r="A3" s="25"/>
      <c r="B3" s="25"/>
      <c r="C3" s="25"/>
      <c r="D3" s="25"/>
      <c r="E3" s="25"/>
      <c r="F3" s="25"/>
      <c r="G3" s="25"/>
      <c r="H3" s="25"/>
    </row>
    <row r="4" spans="1:8" s="1" customFormat="1" ht="15">
      <c r="A4" s="25"/>
      <c r="B4" s="25"/>
      <c r="C4" s="25"/>
      <c r="D4" s="25"/>
      <c r="E4" s="25"/>
      <c r="F4" s="25"/>
      <c r="G4" s="25"/>
      <c r="H4" s="25"/>
    </row>
    <row r="5" spans="1:8" s="1" customFormat="1" ht="15">
      <c r="A5" s="258"/>
      <c r="B5" s="258"/>
      <c r="C5" s="258"/>
      <c r="D5" s="32"/>
      <c r="E5" s="32"/>
      <c r="F5" s="33"/>
      <c r="G5" s="32"/>
      <c r="H5" s="33"/>
    </row>
    <row r="6" spans="1:8" s="1" customFormat="1" ht="15">
      <c r="A6" s="35"/>
      <c r="B6" s="35"/>
      <c r="C6" s="35"/>
      <c r="D6" s="32"/>
      <c r="E6" s="32"/>
      <c r="F6" s="33"/>
      <c r="G6" s="32"/>
      <c r="H6" s="33"/>
    </row>
    <row r="7" spans="1:8" s="1" customFormat="1" ht="15">
      <c r="A7" s="35"/>
      <c r="B7" s="35"/>
      <c r="C7" s="35"/>
      <c r="D7" s="32"/>
      <c r="E7" s="32"/>
      <c r="F7" s="33"/>
      <c r="G7" s="32"/>
      <c r="H7" s="33"/>
    </row>
    <row r="8" spans="1:8" s="1" customFormat="1" ht="0.75" customHeight="1" thickBot="1">
      <c r="A8" s="35"/>
      <c r="B8" s="35"/>
      <c r="C8" s="35"/>
      <c r="D8" s="32"/>
      <c r="E8" s="32"/>
      <c r="F8" s="25"/>
      <c r="G8" s="32"/>
      <c r="H8" s="25"/>
    </row>
    <row r="9" spans="1:8" s="1" customFormat="1" ht="15" customHeight="1">
      <c r="A9" s="34"/>
      <c r="B9" s="522" t="s">
        <v>1112</v>
      </c>
      <c r="C9" s="523"/>
      <c r="D9" s="523"/>
      <c r="E9" s="523"/>
      <c r="F9" s="523"/>
      <c r="G9" s="524"/>
      <c r="H9" s="25"/>
    </row>
    <row r="10" spans="1:8" s="1" customFormat="1" ht="15" customHeight="1">
      <c r="A10" s="35"/>
      <c r="B10" s="525"/>
      <c r="C10" s="526"/>
      <c r="D10" s="526"/>
      <c r="E10" s="526"/>
      <c r="F10" s="526"/>
      <c r="G10" s="527"/>
      <c r="H10" s="25"/>
    </row>
    <row r="11" spans="1:8" s="1" customFormat="1" ht="28.5" customHeight="1" thickBot="1">
      <c r="A11" s="155"/>
      <c r="B11" s="528" t="s">
        <v>842</v>
      </c>
      <c r="C11" s="529"/>
      <c r="D11" s="529"/>
      <c r="E11" s="529"/>
      <c r="F11" s="529"/>
      <c r="G11" s="530"/>
      <c r="H11" s="36"/>
    </row>
    <row r="12" spans="1:8" s="1" customFormat="1" ht="15">
      <c r="A12" s="37"/>
      <c r="B12" s="37"/>
      <c r="C12" s="37"/>
      <c r="D12" s="37"/>
      <c r="E12" s="37"/>
      <c r="F12" s="37"/>
      <c r="G12" s="37"/>
      <c r="H12" s="37"/>
    </row>
    <row r="13" spans="1:8" s="1" customFormat="1" ht="12" customHeight="1">
      <c r="A13" s="515" t="s">
        <v>121</v>
      </c>
      <c r="B13" s="518" t="s">
        <v>109</v>
      </c>
      <c r="C13" s="513" t="s">
        <v>122</v>
      </c>
      <c r="D13" s="515" t="s">
        <v>1173</v>
      </c>
      <c r="E13" s="511" t="s">
        <v>340</v>
      </c>
      <c r="F13" s="513" t="s">
        <v>1174</v>
      </c>
      <c r="G13" s="511" t="s">
        <v>123</v>
      </c>
      <c r="H13" s="513" t="s">
        <v>1175</v>
      </c>
    </row>
    <row r="14" spans="1:8" s="1" customFormat="1" ht="12" customHeight="1">
      <c r="A14" s="516"/>
      <c r="B14" s="519"/>
      <c r="C14" s="514"/>
      <c r="D14" s="516"/>
      <c r="E14" s="512"/>
      <c r="F14" s="514"/>
      <c r="G14" s="512"/>
      <c r="H14" s="514"/>
    </row>
    <row r="15" spans="1:8" s="1" customFormat="1" ht="17.25" customHeight="1">
      <c r="A15" s="175" t="s">
        <v>602</v>
      </c>
      <c r="B15" s="176" t="s">
        <v>1149</v>
      </c>
      <c r="C15" s="29">
        <f>SUM(' بيان تنفيد مصاريف التجهيز '!G15)</f>
        <v>4842916.43</v>
      </c>
      <c r="D15" s="29">
        <f>SUM(' بيان تنفيد مصاريف التجهيز '!H15)</f>
        <v>130000</v>
      </c>
      <c r="E15" s="29">
        <f>SUM(' بيان تنفيد مصاريف التجهيز '!I15)</f>
        <v>0</v>
      </c>
      <c r="F15" s="29">
        <f>C15-E15</f>
        <v>4842916.43</v>
      </c>
      <c r="G15" s="29">
        <f>SUM(' بيان تنفيد مصاريف التجهيز '!K15)</f>
        <v>3000000</v>
      </c>
      <c r="H15" s="29">
        <f>F15-G15</f>
        <v>1842916.4299999997</v>
      </c>
    </row>
    <row r="16" spans="1:8" s="1" customFormat="1" ht="17.25" customHeight="1">
      <c r="A16" s="175" t="s">
        <v>605</v>
      </c>
      <c r="B16" s="176" t="s">
        <v>80</v>
      </c>
      <c r="C16" s="29">
        <f>SUM(' بيان تنفيد مصاريف التجهيز '!G16)</f>
        <v>158843.39</v>
      </c>
      <c r="D16" s="29">
        <f>SUM(' بيان تنفيد مصاريف التجهيز '!H16)</f>
        <v>0</v>
      </c>
      <c r="E16" s="29">
        <f>SUM(' بيان تنفيد مصاريف التجهيز '!I16)</f>
        <v>0</v>
      </c>
      <c r="F16" s="29">
        <f>C16-E16</f>
        <v>158843.39</v>
      </c>
      <c r="G16" s="29">
        <f>SUM(' بيان تنفيد مصاريف التجهيز '!K16)</f>
        <v>0</v>
      </c>
      <c r="H16" s="29">
        <f>F16-G16</f>
        <v>158843.39</v>
      </c>
    </row>
    <row r="17" spans="1:8" s="1" customFormat="1" ht="17.25" customHeight="1">
      <c r="A17" s="175" t="s">
        <v>1085</v>
      </c>
      <c r="B17" s="176" t="s">
        <v>771</v>
      </c>
      <c r="C17" s="29">
        <f>SUM(' بيان تنفيد مصاريف التجهيز '!G17)</f>
        <v>1008266.3600000001</v>
      </c>
      <c r="D17" s="29">
        <f>SUM(' بيان تنفيد مصاريف التجهيز '!H17)</f>
        <v>989061.68</v>
      </c>
      <c r="E17" s="29">
        <f>SUM(' بيان تنفيد مصاريف التجهيز '!I17)</f>
        <v>113822.33</v>
      </c>
      <c r="F17" s="29">
        <f>C17-E17</f>
        <v>894444.0300000001</v>
      </c>
      <c r="G17" s="29">
        <f>SUM(' بيان تنفيد مصاريف التجهيز '!K17)</f>
        <v>0</v>
      </c>
      <c r="H17" s="29">
        <f>F17-G17</f>
        <v>894444.0300000001</v>
      </c>
    </row>
    <row r="18" spans="1:8" s="1" customFormat="1" ht="17.25" customHeight="1">
      <c r="A18" s="175" t="s">
        <v>1086</v>
      </c>
      <c r="B18" s="176" t="s">
        <v>772</v>
      </c>
      <c r="C18" s="29">
        <f>SUM(' بيان تنفيد مصاريف التجهيز '!G18)</f>
        <v>5620619.4</v>
      </c>
      <c r="D18" s="29">
        <f>SUM(' بيان تنفيد مصاريف التجهيز '!H18)</f>
        <v>5613988.49</v>
      </c>
      <c r="E18" s="29">
        <f>SUM(' بيان تنفيد مصاريف التجهيز '!I18)</f>
        <v>4189794.64</v>
      </c>
      <c r="F18" s="29">
        <f>C18-E18</f>
        <v>1430824.7600000002</v>
      </c>
      <c r="G18" s="29">
        <f>SUM(' بيان تنفيد مصاريف التجهيز '!K18)</f>
        <v>0</v>
      </c>
      <c r="H18" s="29">
        <f>F18-G18</f>
        <v>1430824.7600000002</v>
      </c>
    </row>
    <row r="19" spans="1:8" s="1" customFormat="1" ht="17.25" customHeight="1">
      <c r="A19" s="175" t="s">
        <v>1097</v>
      </c>
      <c r="B19" s="176" t="s">
        <v>1098</v>
      </c>
      <c r="C19" s="29">
        <f>SUM(' بيان تنفيد مصاريف التجهيز '!G19)</f>
        <v>60000</v>
      </c>
      <c r="D19" s="29">
        <f>SUM(' بيان تنفيد مصاريف التجهيز '!H19)</f>
        <v>0</v>
      </c>
      <c r="E19" s="29">
        <f>SUM(' بيان تنفيد مصاريف التجهيز '!I19)</f>
        <v>0</v>
      </c>
      <c r="F19" s="29">
        <f aca="true" t="shared" si="0" ref="F19:F28">C19-E19</f>
        <v>60000</v>
      </c>
      <c r="G19" s="29">
        <f>SUM(' بيان تنفيد مصاريف التجهيز '!K19)</f>
        <v>0</v>
      </c>
      <c r="H19" s="29">
        <f aca="true" t="shared" si="1" ref="H19:H28">F19-G19</f>
        <v>60000</v>
      </c>
    </row>
    <row r="20" spans="1:8" s="1" customFormat="1" ht="17.25" customHeight="1">
      <c r="A20" s="175" t="s">
        <v>1087</v>
      </c>
      <c r="B20" s="176" t="s">
        <v>1088</v>
      </c>
      <c r="C20" s="29">
        <f>SUM(' بيان تنفيد مصاريف التجهيز '!G20)</f>
        <v>500000</v>
      </c>
      <c r="D20" s="29">
        <f>SUM(' بيان تنفيد مصاريف التجهيز '!H20)</f>
        <v>0</v>
      </c>
      <c r="E20" s="29">
        <f>SUM(' بيان تنفيد مصاريف التجهيز '!I20)</f>
        <v>0</v>
      </c>
      <c r="F20" s="29">
        <f t="shared" si="0"/>
        <v>500000</v>
      </c>
      <c r="G20" s="29">
        <f>SUM(' بيان تنفيد مصاريف التجهيز '!K20)</f>
        <v>0</v>
      </c>
      <c r="H20" s="29">
        <f t="shared" si="1"/>
        <v>500000</v>
      </c>
    </row>
    <row r="21" spans="1:8" s="1" customFormat="1" ht="17.25" customHeight="1">
      <c r="A21" s="175" t="s">
        <v>1099</v>
      </c>
      <c r="B21" s="176" t="s">
        <v>773</v>
      </c>
      <c r="C21" s="29">
        <f>SUM(' بيان تنفيد مصاريف التجهيز '!G21)</f>
        <v>2262365.35</v>
      </c>
      <c r="D21" s="29">
        <f>SUM(' بيان تنفيد مصاريف التجهيز '!H21)</f>
        <v>31561.59</v>
      </c>
      <c r="E21" s="29">
        <f>SUM(' بيان تنفيد مصاريف التجهيز '!I21)</f>
        <v>0</v>
      </c>
      <c r="F21" s="29">
        <f t="shared" si="0"/>
        <v>2262365.35</v>
      </c>
      <c r="G21" s="29">
        <f>SUM(' بيان تنفيد مصاريف التجهيز '!K21)</f>
        <v>0</v>
      </c>
      <c r="H21" s="29">
        <f t="shared" si="1"/>
        <v>2262365.35</v>
      </c>
    </row>
    <row r="22" spans="1:8" s="1" customFormat="1" ht="17.25" customHeight="1">
      <c r="A22" s="175" t="s">
        <v>1100</v>
      </c>
      <c r="B22" s="176" t="s">
        <v>774</v>
      </c>
      <c r="C22" s="29">
        <f>SUM(' بيان تنفيد مصاريف التجهيز '!G22)</f>
        <v>652475.04</v>
      </c>
      <c r="D22" s="29">
        <f>SUM(' بيان تنفيد مصاريف التجهيز '!H22)</f>
        <v>18366.45</v>
      </c>
      <c r="E22" s="29">
        <f>SUM(' بيان تنفيد مصاريف التجهيز '!I22)</f>
        <v>16879.99</v>
      </c>
      <c r="F22" s="29">
        <f t="shared" si="0"/>
        <v>635595.05</v>
      </c>
      <c r="G22" s="29">
        <f>SUM(' بيان تنفيد مصاريف التجهيز '!K22)</f>
        <v>0</v>
      </c>
      <c r="H22" s="29">
        <f t="shared" si="1"/>
        <v>635595.05</v>
      </c>
    </row>
    <row r="23" spans="1:8" s="1" customFormat="1" ht="17.25" customHeight="1">
      <c r="A23" s="175" t="s">
        <v>1102</v>
      </c>
      <c r="B23" s="176" t="s">
        <v>1150</v>
      </c>
      <c r="C23" s="29">
        <f>SUM(' بيان تنفيد مصاريف التجهيز '!G23)</f>
        <v>1423898.68</v>
      </c>
      <c r="D23" s="29">
        <f>SUM(' بيان تنفيد مصاريف التجهيز '!H23)</f>
        <v>645814.98</v>
      </c>
      <c r="E23" s="29">
        <f>SUM(' بيان تنفيد مصاريف التجهيز '!I23)</f>
        <v>622080</v>
      </c>
      <c r="F23" s="29">
        <f t="shared" si="0"/>
        <v>801818.6799999999</v>
      </c>
      <c r="G23" s="29">
        <f>SUM(' بيان تنفيد مصاريف التجهيز '!K23)</f>
        <v>500000</v>
      </c>
      <c r="H23" s="29">
        <f t="shared" si="1"/>
        <v>301818.67999999993</v>
      </c>
    </row>
    <row r="24" spans="1:8" s="1" customFormat="1" ht="17.25" customHeight="1">
      <c r="A24" s="175" t="s">
        <v>1101</v>
      </c>
      <c r="B24" s="176" t="s">
        <v>775</v>
      </c>
      <c r="C24" s="29">
        <f>SUM(' بيان تنفيد مصاريف التجهيز '!G24)</f>
        <v>759905.81</v>
      </c>
      <c r="D24" s="29">
        <f>SUM(' بيان تنفيد مصاريف التجهيز '!H24)</f>
        <v>583132.92</v>
      </c>
      <c r="E24" s="29">
        <f>SUM(' بيان تنفيد مصاريف التجهيز '!I24)</f>
        <v>283647</v>
      </c>
      <c r="F24" s="29">
        <f t="shared" si="0"/>
        <v>476258.81000000006</v>
      </c>
      <c r="G24" s="29">
        <f>SUM(' بيان تنفيد مصاريف التجهيز '!K24)</f>
        <v>0</v>
      </c>
      <c r="H24" s="29">
        <f t="shared" si="1"/>
        <v>476258.81000000006</v>
      </c>
    </row>
    <row r="25" spans="1:8" s="1" customFormat="1" ht="17.25" customHeight="1">
      <c r="A25" s="175" t="s">
        <v>1103</v>
      </c>
      <c r="B25" s="176" t="s">
        <v>776</v>
      </c>
      <c r="C25" s="29">
        <f>SUM(' بيان تنفيد مصاريف التجهيز '!G25)</f>
        <v>260008.69</v>
      </c>
      <c r="D25" s="29">
        <f>SUM(' بيان تنفيد مصاريف التجهيز '!H25)</f>
        <v>35400</v>
      </c>
      <c r="E25" s="29">
        <f>SUM(' بيان تنفيد مصاريف التجهيز '!I25)</f>
        <v>35400</v>
      </c>
      <c r="F25" s="29">
        <f t="shared" si="0"/>
        <v>224608.69</v>
      </c>
      <c r="G25" s="29">
        <f>SUM(' بيان تنفيد مصاريف التجهيز '!K25)</f>
        <v>68909.12</v>
      </c>
      <c r="H25" s="29">
        <f t="shared" si="1"/>
        <v>155699.57</v>
      </c>
    </row>
    <row r="26" spans="1:8" s="1" customFormat="1" ht="17.25" customHeight="1">
      <c r="A26" s="175" t="s">
        <v>1104</v>
      </c>
      <c r="B26" s="176" t="s">
        <v>777</v>
      </c>
      <c r="C26" s="29">
        <f>SUM(' بيان تنفيد مصاريف التجهيز '!G26)</f>
        <v>35747.19</v>
      </c>
      <c r="D26" s="29">
        <f>SUM(' بيان تنفيد مصاريف التجهيز '!H26)</f>
        <v>0</v>
      </c>
      <c r="E26" s="29">
        <f>SUM(' بيان تنفيد مصاريف التجهيز '!I26)</f>
        <v>0</v>
      </c>
      <c r="F26" s="29">
        <f t="shared" si="0"/>
        <v>35747.19</v>
      </c>
      <c r="G26" s="29">
        <f>SUM(' بيان تنفيد مصاريف التجهيز '!K26)</f>
        <v>0</v>
      </c>
      <c r="H26" s="29">
        <f t="shared" si="1"/>
        <v>35747.19</v>
      </c>
    </row>
    <row r="27" spans="1:8" s="1" customFormat="1" ht="17.25" customHeight="1">
      <c r="A27" s="175" t="s">
        <v>608</v>
      </c>
      <c r="B27" s="177" t="s">
        <v>1111</v>
      </c>
      <c r="C27" s="29">
        <f>SUM(' بيان تنفيد مصاريف التجهيز '!G27)</f>
        <v>102160</v>
      </c>
      <c r="D27" s="29">
        <f>SUM(' بيان تنفيد مصاريف التجهيز '!H27)</f>
        <v>100998.38</v>
      </c>
      <c r="E27" s="29">
        <f>SUM(' بيان تنفيد مصاريف التجهيز '!I27)</f>
        <v>0</v>
      </c>
      <c r="F27" s="29">
        <f t="shared" si="0"/>
        <v>102160</v>
      </c>
      <c r="G27" s="29">
        <f>SUM(' بيان تنفيد مصاريف التجهيز '!K27)</f>
        <v>0</v>
      </c>
      <c r="H27" s="29">
        <f t="shared" si="1"/>
        <v>102160</v>
      </c>
    </row>
    <row r="28" spans="1:8" s="1" customFormat="1" ht="17.25" customHeight="1">
      <c r="A28" s="175" t="s">
        <v>609</v>
      </c>
      <c r="B28" s="176" t="s">
        <v>1151</v>
      </c>
      <c r="C28" s="29">
        <f>SUM(' بيان تنفيد مصاريف التجهيز '!G28)</f>
        <v>150000</v>
      </c>
      <c r="D28" s="29">
        <f>SUM(' بيان تنفيد مصاريف التجهيز '!H28)</f>
        <v>0</v>
      </c>
      <c r="E28" s="29">
        <f>SUM(' بيان تنفيد مصاريف التجهيز '!I28)</f>
        <v>0</v>
      </c>
      <c r="F28" s="29">
        <f t="shared" si="0"/>
        <v>150000</v>
      </c>
      <c r="G28" s="29">
        <f>SUM(' بيان تنفيد مصاريف التجهيز '!K28)</f>
        <v>0</v>
      </c>
      <c r="H28" s="29">
        <f t="shared" si="1"/>
        <v>150000</v>
      </c>
    </row>
    <row r="29" spans="1:8" s="1" customFormat="1" ht="15.75">
      <c r="A29" s="531" t="s">
        <v>816</v>
      </c>
      <c r="B29" s="531"/>
      <c r="C29" s="38">
        <f>SUM(C15:C28)</f>
        <v>17837206.34</v>
      </c>
      <c r="D29" s="38">
        <f>SUM(D15:D28)</f>
        <v>8148324.489999999</v>
      </c>
      <c r="E29" s="38">
        <f>SUM(E15:E28)</f>
        <v>5261623.96</v>
      </c>
      <c r="F29" s="38">
        <f>SUM(F15:F28)</f>
        <v>12575582.379999999</v>
      </c>
      <c r="G29" s="38">
        <f>SUM(G15:G28)</f>
        <v>3568909.12</v>
      </c>
      <c r="H29" s="38">
        <f>SUM(H15:H28)</f>
        <v>9006673.26</v>
      </c>
    </row>
    <row r="30" spans="1:8" s="1" customFormat="1" ht="27" customHeight="1">
      <c r="A30" s="175" t="s">
        <v>628</v>
      </c>
      <c r="B30" s="178" t="s">
        <v>778</v>
      </c>
      <c r="C30" s="29">
        <f>SUM(' بيان تنفيد مصاريف التجهيز '!G30)</f>
        <v>18196987.369999997</v>
      </c>
      <c r="D30" s="29">
        <f>SUM(' بيان تنفيد مصاريف التجهيز '!H30)</f>
        <v>1012029.6</v>
      </c>
      <c r="E30" s="29">
        <f>SUM(' بيان تنفيد مصاريف التجهيز '!I30)</f>
        <v>324004.87</v>
      </c>
      <c r="F30" s="29">
        <f aca="true" t="shared" si="2" ref="F30:F35">C30-E30</f>
        <v>17872982.499999996</v>
      </c>
      <c r="G30" s="29">
        <f>SUM(' بيان تنفيد مصاريف التجهيز '!K30)</f>
        <v>0</v>
      </c>
      <c r="H30" s="29">
        <f aca="true" t="shared" si="3" ref="H30:H35">F30-G30</f>
        <v>17872982.499999996</v>
      </c>
    </row>
    <row r="31" spans="1:8" s="1" customFormat="1" ht="27" customHeight="1">
      <c r="A31" s="175" t="s">
        <v>779</v>
      </c>
      <c r="B31" s="176" t="s">
        <v>780</v>
      </c>
      <c r="C31" s="29">
        <f>SUM(' بيان تنفيد مصاريف التجهيز '!G31)</f>
        <v>1433039.61</v>
      </c>
      <c r="D31" s="29">
        <f>SUM(' بيان تنفيد مصاريف التجهيز '!H31)</f>
        <v>1889241.33</v>
      </c>
      <c r="E31" s="29">
        <f>SUM(' بيان تنفيد مصاريف التجهيز '!I31)</f>
        <v>568495.31</v>
      </c>
      <c r="F31" s="29">
        <f t="shared" si="2"/>
        <v>864544.3</v>
      </c>
      <c r="G31" s="29">
        <f>SUM(' بيان تنفيد مصاريف التجهيز '!K31)</f>
        <v>0</v>
      </c>
      <c r="H31" s="29">
        <f t="shared" si="3"/>
        <v>864544.3</v>
      </c>
    </row>
    <row r="32" spans="1:8" s="1" customFormat="1" ht="27" customHeight="1">
      <c r="A32" s="175" t="s">
        <v>781</v>
      </c>
      <c r="B32" s="176" t="s">
        <v>782</v>
      </c>
      <c r="C32" s="29">
        <f>SUM(' بيان تنفيد مصاريف التجهيز '!G32)</f>
        <v>2694144.3</v>
      </c>
      <c r="D32" s="29">
        <f>SUM(' بيان تنفيد مصاريف التجهيز '!H32)</f>
        <v>2068201.24</v>
      </c>
      <c r="E32" s="29">
        <f>SUM(' بيان تنفيد مصاريف التجهيز '!I32)</f>
        <v>0</v>
      </c>
      <c r="F32" s="29">
        <f t="shared" si="2"/>
        <v>2694144.3</v>
      </c>
      <c r="G32" s="29">
        <f>SUM(' بيان تنفيد مصاريف التجهيز '!K32)</f>
        <v>0</v>
      </c>
      <c r="H32" s="29">
        <f t="shared" si="3"/>
        <v>2694144.3</v>
      </c>
    </row>
    <row r="33" spans="1:8" s="1" customFormat="1" ht="33" customHeight="1">
      <c r="A33" s="175" t="s">
        <v>629</v>
      </c>
      <c r="B33" s="176" t="s">
        <v>783</v>
      </c>
      <c r="C33" s="29">
        <f>SUM(' بيان تنفيد مصاريف التجهيز '!G33)</f>
        <v>9487900</v>
      </c>
      <c r="D33" s="29">
        <f>SUM(' بيان تنفيد مصاريف التجهيز '!H33)</f>
        <v>8500156.41</v>
      </c>
      <c r="E33" s="29">
        <f>SUM(' بيان تنفيد مصاريف التجهيز '!I33)</f>
        <v>3223169.58</v>
      </c>
      <c r="F33" s="29">
        <f t="shared" si="2"/>
        <v>6264730.42</v>
      </c>
      <c r="G33" s="29">
        <f>SUM(' بيان تنفيد مصاريف التجهيز '!K33)</f>
        <v>0</v>
      </c>
      <c r="H33" s="29">
        <f t="shared" si="3"/>
        <v>6264730.42</v>
      </c>
    </row>
    <row r="34" spans="1:8" s="1" customFormat="1" ht="27" customHeight="1">
      <c r="A34" s="175" t="s">
        <v>784</v>
      </c>
      <c r="B34" s="176" t="s">
        <v>785</v>
      </c>
      <c r="C34" s="29">
        <f>SUM(' بيان تنفيد مصاريف التجهيز '!G34)</f>
        <v>2570202.33</v>
      </c>
      <c r="D34" s="29">
        <f>SUM(' بيان تنفيد مصاريف التجهيز '!H34)</f>
        <v>9760202.32</v>
      </c>
      <c r="E34" s="29">
        <f>SUM(' بيان تنفيد مصاريف التجهيز '!I34)</f>
        <v>0</v>
      </c>
      <c r="F34" s="29">
        <f t="shared" si="2"/>
        <v>2570202.33</v>
      </c>
      <c r="G34" s="29">
        <v>0</v>
      </c>
      <c r="H34" s="29">
        <f t="shared" si="3"/>
        <v>2570202.33</v>
      </c>
    </row>
    <row r="35" spans="1:8" s="1" customFormat="1" ht="27" customHeight="1">
      <c r="A35" s="175" t="s">
        <v>1108</v>
      </c>
      <c r="B35" s="177" t="s">
        <v>1109</v>
      </c>
      <c r="C35" s="29">
        <f>SUM(' بيان تنفيد مصاريف التجهيز '!G35)</f>
        <v>1000000</v>
      </c>
      <c r="D35" s="29">
        <f>SUM(' بيان تنفيد مصاريف التجهيز '!H35)</f>
        <v>0</v>
      </c>
      <c r="E35" s="29">
        <f>SUM(' بيان تنفيد مصاريف التجهيز '!I35)</f>
        <v>0</v>
      </c>
      <c r="F35" s="29">
        <f t="shared" si="2"/>
        <v>1000000</v>
      </c>
      <c r="G35" s="29">
        <v>0</v>
      </c>
      <c r="H35" s="29">
        <f t="shared" si="3"/>
        <v>1000000</v>
      </c>
    </row>
    <row r="36" spans="1:8" s="332" customFormat="1" ht="17.25" customHeight="1">
      <c r="A36" s="517" t="s">
        <v>817</v>
      </c>
      <c r="B36" s="517"/>
      <c r="C36" s="333">
        <f aca="true" t="shared" si="4" ref="C36:H36">SUM(C30:C35)</f>
        <v>35382273.61</v>
      </c>
      <c r="D36" s="333">
        <f t="shared" si="4"/>
        <v>23229830.9</v>
      </c>
      <c r="E36" s="333">
        <f t="shared" si="4"/>
        <v>4115669.7600000002</v>
      </c>
      <c r="F36" s="333">
        <f t="shared" si="4"/>
        <v>31266603.849999994</v>
      </c>
      <c r="G36" s="333">
        <f t="shared" si="4"/>
        <v>0</v>
      </c>
      <c r="H36" s="333">
        <f t="shared" si="4"/>
        <v>31266603.849999994</v>
      </c>
    </row>
    <row r="37" spans="1:8" s="1" customFormat="1" ht="20.25" customHeight="1">
      <c r="A37" s="175" t="s">
        <v>649</v>
      </c>
      <c r="B37" s="176" t="s">
        <v>1089</v>
      </c>
      <c r="C37" s="29">
        <f>SUM(' بيان تنفيد مصاريف التجهيز '!G37)</f>
        <v>600000</v>
      </c>
      <c r="D37" s="29">
        <f>SUM(' بيان تنفيد مصاريف التجهيز '!H37)</f>
        <v>0</v>
      </c>
      <c r="E37" s="29">
        <f>SUM(' بيان تنفيد مصاريف التجهيز '!I37)</f>
        <v>0</v>
      </c>
      <c r="F37" s="29">
        <f>C37-E37</f>
        <v>600000</v>
      </c>
      <c r="G37" s="29">
        <v>0</v>
      </c>
      <c r="H37" s="29">
        <f>F37-G37</f>
        <v>600000</v>
      </c>
    </row>
    <row r="38" spans="1:8" s="1" customFormat="1" ht="20.25" customHeight="1">
      <c r="A38" s="175" t="s">
        <v>1105</v>
      </c>
      <c r="B38" s="176" t="s">
        <v>1106</v>
      </c>
      <c r="C38" s="29">
        <f>SUM(' بيان تنفيد مصاريف التجهيز '!G38)</f>
        <v>650000</v>
      </c>
      <c r="D38" s="29">
        <f>SUM(' بيان تنفيد مصاريف التجهيز '!H38)</f>
        <v>0</v>
      </c>
      <c r="E38" s="29">
        <f>SUM(' بيان تنفيد مصاريف التجهيز '!I38)</f>
        <v>0</v>
      </c>
      <c r="F38" s="29">
        <f>C38-E38</f>
        <v>650000</v>
      </c>
      <c r="G38" s="29">
        <v>0</v>
      </c>
      <c r="H38" s="29">
        <f>F38-G38</f>
        <v>650000</v>
      </c>
    </row>
    <row r="39" spans="1:8" s="332" customFormat="1" ht="17.25" customHeight="1">
      <c r="A39" s="517" t="s">
        <v>818</v>
      </c>
      <c r="B39" s="517"/>
      <c r="C39" s="333">
        <f aca="true" t="shared" si="5" ref="C39:H39">SUM(C37:C38)</f>
        <v>1250000</v>
      </c>
      <c r="D39" s="333">
        <f t="shared" si="5"/>
        <v>0</v>
      </c>
      <c r="E39" s="333">
        <f t="shared" si="5"/>
        <v>0</v>
      </c>
      <c r="F39" s="333">
        <f t="shared" si="5"/>
        <v>1250000</v>
      </c>
      <c r="G39" s="333">
        <f t="shared" si="5"/>
        <v>0</v>
      </c>
      <c r="H39" s="333">
        <f t="shared" si="5"/>
        <v>1250000</v>
      </c>
    </row>
    <row r="40" spans="1:8" s="1" customFormat="1" ht="20.25" customHeight="1">
      <c r="A40" s="175" t="s">
        <v>1072</v>
      </c>
      <c r="B40" s="176" t="s">
        <v>1091</v>
      </c>
      <c r="C40" s="29">
        <f>SUM(' بيان تنفيد مصاريف التجهيز '!G40)</f>
        <v>461366.54</v>
      </c>
      <c r="D40" s="29">
        <f>SUM(' بيان تنفيد مصاريف التجهيز '!H40)</f>
        <v>461366.54</v>
      </c>
      <c r="E40" s="29">
        <f>SUM(' بيان تنفيد مصاريف التجهيز '!I40)</f>
        <v>461366.54</v>
      </c>
      <c r="F40" s="29">
        <f aca="true" t="shared" si="6" ref="F40:F47">C40-E40</f>
        <v>0</v>
      </c>
      <c r="G40" s="29"/>
      <c r="H40" s="29">
        <f aca="true" t="shared" si="7" ref="H40:H47">F40-G40</f>
        <v>0</v>
      </c>
    </row>
    <row r="41" spans="1:8" s="1" customFormat="1" ht="12" customHeight="1">
      <c r="A41" s="515" t="s">
        <v>121</v>
      </c>
      <c r="B41" s="518" t="s">
        <v>109</v>
      </c>
      <c r="C41" s="513" t="s">
        <v>122</v>
      </c>
      <c r="D41" s="515" t="s">
        <v>1173</v>
      </c>
      <c r="E41" s="511" t="s">
        <v>340</v>
      </c>
      <c r="F41" s="513" t="s">
        <v>1174</v>
      </c>
      <c r="G41" s="511" t="s">
        <v>123</v>
      </c>
      <c r="H41" s="513" t="s">
        <v>1175</v>
      </c>
    </row>
    <row r="42" spans="1:8" s="1" customFormat="1" ht="12" customHeight="1">
      <c r="A42" s="516"/>
      <c r="B42" s="519"/>
      <c r="C42" s="514"/>
      <c r="D42" s="516"/>
      <c r="E42" s="512"/>
      <c r="F42" s="514"/>
      <c r="G42" s="512"/>
      <c r="H42" s="514"/>
    </row>
    <row r="43" spans="1:8" s="1" customFormat="1" ht="20.25" customHeight="1">
      <c r="A43" s="175" t="s">
        <v>1073</v>
      </c>
      <c r="B43" s="176" t="s">
        <v>786</v>
      </c>
      <c r="C43" s="29">
        <f>SUM(' بيان تنفيد مصاريف التجهيز '!G41)</f>
        <v>677301.95</v>
      </c>
      <c r="D43" s="29">
        <f>SUM(' بيان تنفيد مصاريف التجهيز '!H41)</f>
        <v>677301.95</v>
      </c>
      <c r="E43" s="29">
        <f>SUM(' بيان تنفيد مصاريف التجهيز '!I41)</f>
        <v>677301.95</v>
      </c>
      <c r="F43" s="29">
        <f t="shared" si="6"/>
        <v>0</v>
      </c>
      <c r="G43" s="29">
        <v>0</v>
      </c>
      <c r="H43" s="29">
        <f t="shared" si="7"/>
        <v>0</v>
      </c>
    </row>
    <row r="44" spans="1:8" s="1" customFormat="1" ht="20.25" customHeight="1">
      <c r="A44" s="175" t="s">
        <v>1074</v>
      </c>
      <c r="B44" s="176" t="s">
        <v>787</v>
      </c>
      <c r="C44" s="29">
        <f>SUM(' بيان تنفيد مصاريف التجهيز '!G42)</f>
        <v>670055.66</v>
      </c>
      <c r="D44" s="29">
        <f>SUM(' بيان تنفيد مصاريف التجهيز '!H42)</f>
        <v>670055.66</v>
      </c>
      <c r="E44" s="29">
        <f>SUM(' بيان تنفيد مصاريف التجهيز '!I42)</f>
        <v>670055.66</v>
      </c>
      <c r="F44" s="29">
        <f t="shared" si="6"/>
        <v>0</v>
      </c>
      <c r="G44" s="29">
        <v>0</v>
      </c>
      <c r="H44" s="29">
        <f t="shared" si="7"/>
        <v>0</v>
      </c>
    </row>
    <row r="45" spans="1:8" s="1" customFormat="1" ht="20.25" customHeight="1">
      <c r="A45" s="175" t="s">
        <v>1075</v>
      </c>
      <c r="B45" s="176" t="s">
        <v>788</v>
      </c>
      <c r="C45" s="29">
        <f>SUM(' بيان تنفيد مصاريف التجهيز '!G43)</f>
        <v>1563351.8</v>
      </c>
      <c r="D45" s="29">
        <f>SUM(' بيان تنفيد مصاريف التجهيز '!H43)</f>
        <v>1563351.8</v>
      </c>
      <c r="E45" s="29">
        <f>SUM(' بيان تنفيد مصاريف التجهيز '!I43)</f>
        <v>1563351.8</v>
      </c>
      <c r="F45" s="29">
        <f t="shared" si="6"/>
        <v>0</v>
      </c>
      <c r="G45" s="29">
        <v>0</v>
      </c>
      <c r="H45" s="29">
        <f t="shared" si="7"/>
        <v>0</v>
      </c>
    </row>
    <row r="46" spans="1:8" s="1" customFormat="1" ht="20.25" customHeight="1">
      <c r="A46" s="175" t="s">
        <v>1076</v>
      </c>
      <c r="B46" s="176" t="s">
        <v>789</v>
      </c>
      <c r="C46" s="29">
        <f>SUM(' بيان تنفيد مصاريف التجهيز '!G44)</f>
        <v>1010353.11</v>
      </c>
      <c r="D46" s="29">
        <f>SUM(' بيان تنفيد مصاريف التجهيز '!H44)</f>
        <v>1010353.11</v>
      </c>
      <c r="E46" s="29">
        <f>SUM(' بيان تنفيد مصاريف التجهيز '!I44)</f>
        <v>1010353.11</v>
      </c>
      <c r="F46" s="29">
        <f t="shared" si="6"/>
        <v>0</v>
      </c>
      <c r="G46" s="29">
        <v>0</v>
      </c>
      <c r="H46" s="29">
        <f t="shared" si="7"/>
        <v>0</v>
      </c>
    </row>
    <row r="47" spans="1:8" s="1" customFormat="1" ht="20.25" customHeight="1">
      <c r="A47" s="175" t="s">
        <v>1090</v>
      </c>
      <c r="B47" s="176" t="s">
        <v>790</v>
      </c>
      <c r="C47" s="29">
        <f>SUM(' بيان تنفيد مصاريف التجهيز '!G47)</f>
        <v>6866093.27</v>
      </c>
      <c r="D47" s="29">
        <f>SUM(' بيان تنفيد مصاريف التجهيز '!H47)</f>
        <v>6866093.27</v>
      </c>
      <c r="E47" s="29">
        <f>SUM(' بيان تنفيد مصاريف التجهيز '!I47)</f>
        <v>6866093.27</v>
      </c>
      <c r="F47" s="29">
        <f t="shared" si="6"/>
        <v>0</v>
      </c>
      <c r="G47" s="29">
        <v>0</v>
      </c>
      <c r="H47" s="29">
        <f t="shared" si="7"/>
        <v>0</v>
      </c>
    </row>
    <row r="48" spans="1:8" s="332" customFormat="1" ht="17.25" customHeight="1">
      <c r="A48" s="517" t="s">
        <v>1051</v>
      </c>
      <c r="B48" s="517"/>
      <c r="C48" s="333">
        <f aca="true" t="shared" si="8" ref="C48:H48">SUM(C40:C47)</f>
        <v>11248522.33</v>
      </c>
      <c r="D48" s="333">
        <f t="shared" si="8"/>
        <v>11248522.33</v>
      </c>
      <c r="E48" s="333">
        <f t="shared" si="8"/>
        <v>11248522.33</v>
      </c>
      <c r="F48" s="333">
        <f t="shared" si="8"/>
        <v>0</v>
      </c>
      <c r="G48" s="333">
        <f t="shared" si="8"/>
        <v>0</v>
      </c>
      <c r="H48" s="333">
        <f t="shared" si="8"/>
        <v>0</v>
      </c>
    </row>
    <row r="49" spans="1:8" s="332" customFormat="1" ht="18.75">
      <c r="A49" s="520" t="s">
        <v>83</v>
      </c>
      <c r="B49" s="521"/>
      <c r="C49" s="331">
        <f aca="true" t="shared" si="9" ref="C49:H49">C29+C36+C39+C48</f>
        <v>65718002.28</v>
      </c>
      <c r="D49" s="331">
        <f t="shared" si="9"/>
        <v>42626677.72</v>
      </c>
      <c r="E49" s="331">
        <f t="shared" si="9"/>
        <v>20625816.05</v>
      </c>
      <c r="F49" s="331">
        <f t="shared" si="9"/>
        <v>45092186.22999999</v>
      </c>
      <c r="G49" s="331">
        <f t="shared" si="9"/>
        <v>3568909.12</v>
      </c>
      <c r="H49" s="331">
        <f t="shared" si="9"/>
        <v>41523277.10999999</v>
      </c>
    </row>
    <row r="50" spans="1:8" s="1" customFormat="1" ht="20.25" customHeight="1">
      <c r="A50" s="175" t="s">
        <v>791</v>
      </c>
      <c r="B50" s="176" t="s">
        <v>792</v>
      </c>
      <c r="C50" s="29">
        <f>SUM(' بيان تنفيد مصاريف التجهيز '!G50)</f>
        <v>289600.91</v>
      </c>
      <c r="D50" s="29">
        <f>SUM(' بيان تنفيد مصاريف التجهيز '!H50)</f>
        <v>132558.61</v>
      </c>
      <c r="E50" s="29">
        <f>SUM(' بيان تنفيد مصاريف التجهيز '!I50)</f>
        <v>47150.4</v>
      </c>
      <c r="F50" s="29">
        <f>C50-E50</f>
        <v>242450.50999999998</v>
      </c>
      <c r="G50" s="29">
        <v>0</v>
      </c>
      <c r="H50" s="29">
        <f>F50-G50</f>
        <v>242450.50999999998</v>
      </c>
    </row>
    <row r="51" spans="1:8" s="1" customFormat="1" ht="20.25" customHeight="1">
      <c r="A51" s="175" t="s">
        <v>793</v>
      </c>
      <c r="B51" s="176" t="s">
        <v>794</v>
      </c>
      <c r="C51" s="29">
        <f>SUM(' بيان تنفيد مصاريف التجهيز '!G51)</f>
        <v>0</v>
      </c>
      <c r="D51" s="29">
        <f>SUM(' بيان تنفيد مصاريف التجهيز '!H51)</f>
        <v>0</v>
      </c>
      <c r="E51" s="29">
        <f>SUM(' بيان تنفيد مصاريف التجهيز '!I51)</f>
        <v>0</v>
      </c>
      <c r="F51" s="29">
        <f>C51-E51</f>
        <v>0</v>
      </c>
      <c r="G51" s="29">
        <v>0</v>
      </c>
      <c r="H51" s="29">
        <f>F51-G51</f>
        <v>0</v>
      </c>
    </row>
    <row r="52" spans="1:8" s="1" customFormat="1" ht="20.25" customHeight="1">
      <c r="A52" s="175" t="s">
        <v>795</v>
      </c>
      <c r="B52" s="176" t="s">
        <v>796</v>
      </c>
      <c r="C52" s="29">
        <f>SUM(' بيان تنفيد مصاريف التجهيز '!G52)</f>
        <v>0</v>
      </c>
      <c r="D52" s="29">
        <f>SUM(' بيان تنفيد مصاريف التجهيز '!H52)</f>
        <v>0</v>
      </c>
      <c r="E52" s="29">
        <f>SUM(' بيان تنفيد مصاريف التجهيز '!I52)</f>
        <v>0</v>
      </c>
      <c r="F52" s="29">
        <f>C52-E52</f>
        <v>0</v>
      </c>
      <c r="G52" s="29">
        <v>0</v>
      </c>
      <c r="H52" s="29">
        <f>F52-G52</f>
        <v>0</v>
      </c>
    </row>
    <row r="53" spans="1:8" s="332" customFormat="1" ht="17.25" customHeight="1">
      <c r="A53" s="517" t="s">
        <v>816</v>
      </c>
      <c r="B53" s="517"/>
      <c r="C53" s="333">
        <f aca="true" t="shared" si="10" ref="C53:H53">SUM(C50:C52)</f>
        <v>289600.91</v>
      </c>
      <c r="D53" s="333">
        <f t="shared" si="10"/>
        <v>132558.61</v>
      </c>
      <c r="E53" s="333">
        <f t="shared" si="10"/>
        <v>47150.4</v>
      </c>
      <c r="F53" s="333">
        <f t="shared" si="10"/>
        <v>242450.50999999998</v>
      </c>
      <c r="G53" s="333">
        <f t="shared" si="10"/>
        <v>0</v>
      </c>
      <c r="H53" s="333">
        <f t="shared" si="10"/>
        <v>242450.50999999998</v>
      </c>
    </row>
    <row r="54" spans="1:8" s="1" customFormat="1" ht="20.25" customHeight="1">
      <c r="A54" s="175" t="s">
        <v>797</v>
      </c>
      <c r="B54" s="176" t="s">
        <v>798</v>
      </c>
      <c r="C54" s="29">
        <f>SUM(' بيان تنفيد مصاريف التجهيز '!G54)</f>
        <v>1805139.87</v>
      </c>
      <c r="D54" s="29">
        <f>SUM(' بيان تنفيد مصاريف التجهيز '!H54)</f>
        <v>1805133.92</v>
      </c>
      <c r="E54" s="29">
        <f>SUM(' بيان تنفيد مصاريف التجهيز '!I54)</f>
        <v>33723</v>
      </c>
      <c r="F54" s="29">
        <f>C54-E54</f>
        <v>1771416.87</v>
      </c>
      <c r="G54" s="29">
        <f>SUM(' بيان تنفيد مصاريف التجهيز '!K54)</f>
        <v>0</v>
      </c>
      <c r="H54" s="29">
        <f>F54-G54</f>
        <v>1771416.87</v>
      </c>
    </row>
    <row r="55" spans="1:8" s="1" customFormat="1" ht="20.25" customHeight="1">
      <c r="A55" s="175" t="s">
        <v>799</v>
      </c>
      <c r="B55" s="176" t="s">
        <v>1152</v>
      </c>
      <c r="C55" s="29">
        <f>SUM(' بيان تنفيد مصاريف التجهيز '!G55)</f>
        <v>1622000</v>
      </c>
      <c r="D55" s="29">
        <f>SUM(' بيان تنفيد مصاريف التجهيز '!H55)</f>
        <v>0</v>
      </c>
      <c r="E55" s="29">
        <f>SUM(' بيان تنفيد مصاريف التجهيز '!I55)</f>
        <v>0</v>
      </c>
      <c r="F55" s="29">
        <f>C55-E55</f>
        <v>1622000</v>
      </c>
      <c r="G55" s="29">
        <f>SUM(' بيان تنفيد مصاريف التجهيز '!K55)</f>
        <v>0</v>
      </c>
      <c r="H55" s="29">
        <f>F55-G55</f>
        <v>1622000</v>
      </c>
    </row>
    <row r="56" spans="1:8" s="1" customFormat="1" ht="20.25" customHeight="1">
      <c r="A56" s="175" t="s">
        <v>800</v>
      </c>
      <c r="B56" s="176" t="s">
        <v>1153</v>
      </c>
      <c r="C56" s="29">
        <f>SUM(' بيان تنفيد مصاريف التجهيز '!G56)</f>
        <v>2376000</v>
      </c>
      <c r="D56" s="29">
        <f>SUM(' بيان تنفيد مصاريف التجهيز '!H56)</f>
        <v>0</v>
      </c>
      <c r="E56" s="29">
        <f>SUM(' بيان تنفيد مصاريف التجهيز '!I56)</f>
        <v>0</v>
      </c>
      <c r="F56" s="29">
        <f>C56-E56</f>
        <v>2376000</v>
      </c>
      <c r="G56" s="29">
        <f>SUM(' بيان تنفيد مصاريف التجهيز '!K56)</f>
        <v>0</v>
      </c>
      <c r="H56" s="29">
        <f>F56-G56</f>
        <v>2376000</v>
      </c>
    </row>
    <row r="57" spans="1:8" s="1" customFormat="1" ht="28.5" customHeight="1">
      <c r="A57" s="175" t="s">
        <v>801</v>
      </c>
      <c r="B57" s="177" t="s">
        <v>1154</v>
      </c>
      <c r="C57" s="29">
        <f>SUM(' بيان تنفيد مصاريف التجهيز '!G57)</f>
        <v>4507961.38</v>
      </c>
      <c r="D57" s="29">
        <f>SUM(' بيان تنفيد مصاريف التجهيز '!H57)</f>
        <v>635091.74</v>
      </c>
      <c r="E57" s="29">
        <f>SUM(' بيان تنفيد مصاريف التجهيز '!I57)</f>
        <v>429291.74</v>
      </c>
      <c r="F57" s="29">
        <f>C57-E57</f>
        <v>4078669.6399999997</v>
      </c>
      <c r="G57" s="29">
        <f>SUM(' بيان تنفيد مصاريف التجهيز '!K57)</f>
        <v>2800000</v>
      </c>
      <c r="H57" s="29">
        <f>F57-G57</f>
        <v>1278669.6399999997</v>
      </c>
    </row>
    <row r="58" spans="1:8" s="332" customFormat="1" ht="17.25" customHeight="1">
      <c r="A58" s="517" t="s">
        <v>817</v>
      </c>
      <c r="B58" s="517"/>
      <c r="C58" s="333">
        <f aca="true" t="shared" si="11" ref="C58:H58">SUM(C54:C57)</f>
        <v>10311101.25</v>
      </c>
      <c r="D58" s="333">
        <f t="shared" si="11"/>
        <v>2440225.66</v>
      </c>
      <c r="E58" s="333">
        <f t="shared" si="11"/>
        <v>463014.74</v>
      </c>
      <c r="F58" s="333">
        <f t="shared" si="11"/>
        <v>9848086.51</v>
      </c>
      <c r="G58" s="333">
        <f t="shared" si="11"/>
        <v>2800000</v>
      </c>
      <c r="H58" s="333">
        <f t="shared" si="11"/>
        <v>7048086.51</v>
      </c>
    </row>
    <row r="59" spans="1:8" s="1" customFormat="1" ht="24" customHeight="1">
      <c r="A59" s="175" t="s">
        <v>802</v>
      </c>
      <c r="B59" s="176" t="s">
        <v>803</v>
      </c>
      <c r="C59" s="29">
        <f>SUM(' بيان تنفيد مصاريف التجهيز '!G59)</f>
        <v>21600</v>
      </c>
      <c r="D59" s="29">
        <f>SUM(' بيان تنفيد مصاريف التجهيز '!H59)</f>
        <v>21600</v>
      </c>
      <c r="E59" s="29">
        <f>SUM(' بيان تنفيد مصاريف التجهيز '!I59)</f>
        <v>0</v>
      </c>
      <c r="F59" s="29">
        <f>C59-E59</f>
        <v>21600</v>
      </c>
      <c r="G59" s="29">
        <v>0</v>
      </c>
      <c r="H59" s="29">
        <f>F59-G59</f>
        <v>21600</v>
      </c>
    </row>
    <row r="60" spans="1:8" s="332" customFormat="1" ht="17.25" customHeight="1">
      <c r="A60" s="517" t="s">
        <v>818</v>
      </c>
      <c r="B60" s="517"/>
      <c r="C60" s="333">
        <f aca="true" t="shared" si="12" ref="C60:H60">SUM(C59)</f>
        <v>21600</v>
      </c>
      <c r="D60" s="333">
        <f t="shared" si="12"/>
        <v>21600</v>
      </c>
      <c r="E60" s="333">
        <f t="shared" si="12"/>
        <v>0</v>
      </c>
      <c r="F60" s="333">
        <f t="shared" si="12"/>
        <v>21600</v>
      </c>
      <c r="G60" s="333">
        <f t="shared" si="12"/>
        <v>0</v>
      </c>
      <c r="H60" s="333">
        <f t="shared" si="12"/>
        <v>21600</v>
      </c>
    </row>
    <row r="61" spans="1:8" s="1" customFormat="1" ht="20.25" customHeight="1">
      <c r="A61" s="175" t="s">
        <v>804</v>
      </c>
      <c r="B61" s="177" t="s">
        <v>805</v>
      </c>
      <c r="C61" s="29">
        <f>SUM(' بيان تنفيد مصاريف التجهيز '!G61)</f>
        <v>287907.01</v>
      </c>
      <c r="D61" s="29">
        <f>SUM(' بيان تنفيد مصاريف التجهيز '!H61)</f>
        <v>221973.01</v>
      </c>
      <c r="E61" s="29">
        <f>SUM(' بيان تنفيد مصاريف التجهيز '!I61)</f>
        <v>0</v>
      </c>
      <c r="F61" s="29">
        <f>C61-E61</f>
        <v>287907.01</v>
      </c>
      <c r="G61" s="29">
        <v>0</v>
      </c>
      <c r="H61" s="29">
        <f>F61-G61</f>
        <v>287907.01</v>
      </c>
    </row>
    <row r="62" spans="1:8" s="1" customFormat="1" ht="20.25" customHeight="1">
      <c r="A62" s="175" t="s">
        <v>806</v>
      </c>
      <c r="B62" s="176" t="s">
        <v>807</v>
      </c>
      <c r="C62" s="29">
        <f>SUM(' بيان تنفيد مصاريف التجهيز '!G62)</f>
        <v>67503.31</v>
      </c>
      <c r="D62" s="29">
        <f>SUM(' بيان تنفيد مصاريف التجهيز '!H62)</f>
        <v>0</v>
      </c>
      <c r="E62" s="29">
        <f>SUM(' بيان تنفيد مصاريف التجهيز '!I62)</f>
        <v>0</v>
      </c>
      <c r="F62" s="29">
        <f>C62-E62</f>
        <v>67503.31</v>
      </c>
      <c r="G62" s="29">
        <v>0</v>
      </c>
      <c r="H62" s="29">
        <f>F62-G62</f>
        <v>67503.31</v>
      </c>
    </row>
    <row r="63" spans="1:8" s="1" customFormat="1" ht="20.25" customHeight="1">
      <c r="A63" s="175" t="s">
        <v>808</v>
      </c>
      <c r="B63" s="176" t="s">
        <v>809</v>
      </c>
      <c r="C63" s="29">
        <f>SUM(' بيان تنفيد مصاريف التجهيز '!G63)</f>
        <v>0</v>
      </c>
      <c r="D63" s="29">
        <f>SUM(' بيان تنفيد مصاريف التجهيز '!H63)</f>
        <v>0</v>
      </c>
      <c r="E63" s="29">
        <f>SUM(' بيان تنفيد مصاريف التجهيز '!I63)</f>
        <v>0</v>
      </c>
      <c r="F63" s="29">
        <f>C63-E63</f>
        <v>0</v>
      </c>
      <c r="G63" s="29">
        <v>0</v>
      </c>
      <c r="H63" s="29">
        <f>F63-G63</f>
        <v>0</v>
      </c>
    </row>
    <row r="64" spans="1:8" s="1" customFormat="1" ht="20.25" customHeight="1">
      <c r="A64" s="175" t="s">
        <v>810</v>
      </c>
      <c r="B64" s="176" t="s">
        <v>811</v>
      </c>
      <c r="C64" s="29">
        <f>SUM(' بيان تنفيد مصاريف التجهيز '!G64)</f>
        <v>0</v>
      </c>
      <c r="D64" s="29">
        <f>SUM(' بيان تنفيد مصاريف التجهيز '!H64)</f>
        <v>0</v>
      </c>
      <c r="E64" s="29">
        <f>SUM(' بيان تنفيد مصاريف التجهيز '!I64)</f>
        <v>0</v>
      </c>
      <c r="F64" s="29">
        <f>C64-E64</f>
        <v>0</v>
      </c>
      <c r="G64" s="29">
        <v>0</v>
      </c>
      <c r="H64" s="29">
        <f>F64-G64</f>
        <v>0</v>
      </c>
    </row>
    <row r="65" spans="1:8" s="332" customFormat="1" ht="17.25" customHeight="1">
      <c r="A65" s="517" t="s">
        <v>819</v>
      </c>
      <c r="B65" s="517"/>
      <c r="C65" s="333">
        <f aca="true" t="shared" si="13" ref="C65:H65">SUM(C61:C64)</f>
        <v>355410.32</v>
      </c>
      <c r="D65" s="333">
        <f t="shared" si="13"/>
        <v>221973.01</v>
      </c>
      <c r="E65" s="333">
        <f t="shared" si="13"/>
        <v>0</v>
      </c>
      <c r="F65" s="333">
        <f t="shared" si="13"/>
        <v>355410.32</v>
      </c>
      <c r="G65" s="333">
        <f t="shared" si="13"/>
        <v>0</v>
      </c>
      <c r="H65" s="333">
        <f t="shared" si="13"/>
        <v>355410.32</v>
      </c>
    </row>
    <row r="66" spans="1:8" s="1" customFormat="1" ht="20.25" customHeight="1">
      <c r="A66" s="175" t="s">
        <v>812</v>
      </c>
      <c r="B66" s="176" t="s">
        <v>813</v>
      </c>
      <c r="C66" s="29">
        <f>SUM(' بيان تنفيد مصاريف التجهيز '!G66)</f>
        <v>133600</v>
      </c>
      <c r="D66" s="29">
        <f>SUM(' بيان تنفيد مصاريف التجهيز '!H66)</f>
        <v>133200</v>
      </c>
      <c r="E66" s="29">
        <f>SUM(' بيان تنفيد مصاريف التجهيز '!I66)</f>
        <v>0</v>
      </c>
      <c r="F66" s="29">
        <f>C66-E66</f>
        <v>133600</v>
      </c>
      <c r="G66" s="29">
        <v>0</v>
      </c>
      <c r="H66" s="29">
        <f>F66-G66</f>
        <v>133600</v>
      </c>
    </row>
    <row r="67" spans="1:8" s="1" customFormat="1" ht="20.25" customHeight="1">
      <c r="A67" s="175" t="s">
        <v>814</v>
      </c>
      <c r="B67" s="176" t="s">
        <v>815</v>
      </c>
      <c r="C67" s="29">
        <f>SUM(' بيان تنفيد مصاريف التجهيز '!G67)</f>
        <v>1080941.51</v>
      </c>
      <c r="D67" s="29">
        <f>SUM(' بيان تنفيد مصاريف التجهيز '!H67)</f>
        <v>137562.23</v>
      </c>
      <c r="E67" s="29">
        <f>SUM(' بيان تنفيد مصاريف التجهيز '!I67)</f>
        <v>0</v>
      </c>
      <c r="F67" s="29">
        <f>C67-E67</f>
        <v>1080941.51</v>
      </c>
      <c r="G67" s="29">
        <v>0</v>
      </c>
      <c r="H67" s="29">
        <f>F67-G67</f>
        <v>1080941.51</v>
      </c>
    </row>
    <row r="68" spans="1:8" s="332" customFormat="1" ht="17.25" customHeight="1">
      <c r="A68" s="517" t="s">
        <v>820</v>
      </c>
      <c r="B68" s="517"/>
      <c r="C68" s="333">
        <f>SUM(C66:C67)</f>
        <v>1214541.51</v>
      </c>
      <c r="D68" s="333">
        <f>SUM(D66:D67)</f>
        <v>270762.23</v>
      </c>
      <c r="E68" s="333">
        <f>SUM(E66:E67)</f>
        <v>0</v>
      </c>
      <c r="F68" s="333">
        <f>SUM(F66:F67)</f>
        <v>1214541.51</v>
      </c>
      <c r="G68" s="333">
        <f>SUM(G66:G67)</f>
        <v>0</v>
      </c>
      <c r="H68" s="333">
        <f>SUM(H66:H67)</f>
        <v>1214541.51</v>
      </c>
    </row>
    <row r="69" spans="1:8" s="332" customFormat="1" ht="18.75">
      <c r="A69" s="520" t="s">
        <v>87</v>
      </c>
      <c r="B69" s="521"/>
      <c r="C69" s="331">
        <f aca="true" t="shared" si="14" ref="C69:H69">C53+C58+C60+C65+C68</f>
        <v>12192253.99</v>
      </c>
      <c r="D69" s="331">
        <f t="shared" si="14"/>
        <v>3087119.5100000002</v>
      </c>
      <c r="E69" s="331">
        <f t="shared" si="14"/>
        <v>510165.14</v>
      </c>
      <c r="F69" s="331">
        <f t="shared" si="14"/>
        <v>11682088.85</v>
      </c>
      <c r="G69" s="331">
        <f t="shared" si="14"/>
        <v>2800000</v>
      </c>
      <c r="H69" s="331">
        <f t="shared" si="14"/>
        <v>8882088.85</v>
      </c>
    </row>
    <row r="70" spans="1:8" s="1" customFormat="1" ht="20.25" customHeight="1">
      <c r="A70" s="175" t="s">
        <v>728</v>
      </c>
      <c r="B70" s="176" t="s">
        <v>1155</v>
      </c>
      <c r="C70" s="29">
        <f>SUM(' بيان تنفيد مصاريف التجهيز '!G70)</f>
        <v>808520</v>
      </c>
      <c r="D70" s="29">
        <f>SUM(' بيان تنفيد مصاريف التجهيز '!H70)</f>
        <v>230979.6</v>
      </c>
      <c r="E70" s="29">
        <f>SUM(' بيان تنفيد مصاريف التجهيز '!I70)</f>
        <v>196680</v>
      </c>
      <c r="F70" s="29">
        <f>C70-E70</f>
        <v>611840</v>
      </c>
      <c r="G70" s="29">
        <f>SUM(' بيان تنفيد مصاريف التجهيز '!K70)</f>
        <v>300000</v>
      </c>
      <c r="H70" s="29">
        <f>F70-G70</f>
        <v>311840</v>
      </c>
    </row>
    <row r="71" spans="1:8" s="1" customFormat="1" ht="21" customHeight="1">
      <c r="A71" s="175" t="s">
        <v>729</v>
      </c>
      <c r="B71" s="177" t="s">
        <v>1156</v>
      </c>
      <c r="C71" s="29">
        <f>SUM(' بيان تنفيد مصاريف التجهيز '!G71)</f>
        <v>4302178.01</v>
      </c>
      <c r="D71" s="29">
        <f>SUM(' بيان تنفيد مصاريف التجهيز '!H71)</f>
        <v>3056092.39</v>
      </c>
      <c r="E71" s="29">
        <f>SUM(' بيان تنفيد مصاريف التجهيز '!I71)</f>
        <v>279849.35</v>
      </c>
      <c r="F71" s="29">
        <f>C71-E71</f>
        <v>4022328.6599999997</v>
      </c>
      <c r="G71" s="29">
        <f>SUM(' بيان تنفيد مصاريف التجهيز '!K71)</f>
        <v>800000</v>
      </c>
      <c r="H71" s="29">
        <f>F71-G71</f>
        <v>3222328.6599999997</v>
      </c>
    </row>
    <row r="72" spans="1:8" s="1" customFormat="1" ht="20.25" customHeight="1">
      <c r="A72" s="175" t="s">
        <v>738</v>
      </c>
      <c r="B72" s="176" t="s">
        <v>821</v>
      </c>
      <c r="C72" s="29">
        <f>SUM(' بيان تنفيد مصاريف التجهيز '!G72)</f>
        <v>500000</v>
      </c>
      <c r="D72" s="29">
        <f>SUM(' بيان تنفيد مصاريف التجهيز '!H72)</f>
        <v>85407.65</v>
      </c>
      <c r="E72" s="29">
        <f>SUM(' بيان تنفيد مصاريف التجهيز '!I72)</f>
        <v>85407.65</v>
      </c>
      <c r="F72" s="29">
        <f>C72-E72</f>
        <v>414592.35</v>
      </c>
      <c r="G72" s="29">
        <f>SUM(' بيان تنفيد مصاريف التجهيز '!K72)</f>
        <v>0</v>
      </c>
      <c r="H72" s="29">
        <f>F72-G72</f>
        <v>414592.35</v>
      </c>
    </row>
    <row r="73" spans="1:8" s="1" customFormat="1" ht="20.25" customHeight="1">
      <c r="A73" s="175" t="s">
        <v>822</v>
      </c>
      <c r="B73" s="176" t="s">
        <v>823</v>
      </c>
      <c r="C73" s="29">
        <f>SUM(' بيان تنفيد مصاريف التجهيز '!G73)</f>
        <v>800485.8</v>
      </c>
      <c r="D73" s="29">
        <f>SUM(' بيان تنفيد مصاريف التجهيز '!H73)</f>
        <v>0</v>
      </c>
      <c r="E73" s="29">
        <f>SUM(' بيان تنفيد مصاريف التجهيز '!I73)</f>
        <v>0</v>
      </c>
      <c r="F73" s="29">
        <f>C73-E73</f>
        <v>800485.8</v>
      </c>
      <c r="G73" s="29">
        <f>SUM(' بيان تنفيد مصاريف التجهيز '!K73)</f>
        <v>0</v>
      </c>
      <c r="H73" s="29">
        <f>F73-G73</f>
        <v>800485.8</v>
      </c>
    </row>
    <row r="74" spans="1:8" s="332" customFormat="1" ht="17.25" customHeight="1">
      <c r="A74" s="517" t="s">
        <v>816</v>
      </c>
      <c r="B74" s="517"/>
      <c r="C74" s="333">
        <f aca="true" t="shared" si="15" ref="C74:H74">SUM(C70:C73)</f>
        <v>6411183.81</v>
      </c>
      <c r="D74" s="333">
        <f t="shared" si="15"/>
        <v>3372479.64</v>
      </c>
      <c r="E74" s="333">
        <f t="shared" si="15"/>
        <v>561937</v>
      </c>
      <c r="F74" s="333">
        <f t="shared" si="15"/>
        <v>5849246.81</v>
      </c>
      <c r="G74" s="333">
        <f t="shared" si="15"/>
        <v>1100000</v>
      </c>
      <c r="H74" s="333">
        <f t="shared" si="15"/>
        <v>4749246.81</v>
      </c>
    </row>
    <row r="75" spans="1:8" s="1" customFormat="1" ht="20.25" customHeight="1">
      <c r="A75" s="175" t="s">
        <v>1110</v>
      </c>
      <c r="B75" s="176" t="s">
        <v>1157</v>
      </c>
      <c r="C75" s="29">
        <f>SUM(' بيان تنفيد مصاريف التجهيز '!G75)</f>
        <v>600000</v>
      </c>
      <c r="D75" s="29">
        <f>SUM(' بيان تنفيد مصاريف التجهيز '!H75)</f>
        <v>0</v>
      </c>
      <c r="E75" s="29">
        <f>SUM(' بيان تنفيد مصاريف التجهيز '!I75)</f>
        <v>0</v>
      </c>
      <c r="F75" s="29">
        <f aca="true" t="shared" si="16" ref="F75:F83">C75-E75</f>
        <v>600000</v>
      </c>
      <c r="G75" s="29">
        <f>SUM(' بيان تنفيد مصاريف التجهيز '!K75)</f>
        <v>400000</v>
      </c>
      <c r="H75" s="29">
        <f aca="true" t="shared" si="17" ref="H75:H83">F75-G75</f>
        <v>200000</v>
      </c>
    </row>
    <row r="76" spans="1:8" s="1" customFormat="1" ht="20.25" customHeight="1">
      <c r="A76" s="175" t="s">
        <v>1093</v>
      </c>
      <c r="B76" s="176" t="s">
        <v>1094</v>
      </c>
      <c r="C76" s="29">
        <f>SUM(' بيان تنفيد مصاريف التجهيز '!G76)</f>
        <v>0</v>
      </c>
      <c r="D76" s="29">
        <f>SUM(' بيان تنفيد مصاريف التجهيز '!H76)</f>
        <v>0</v>
      </c>
      <c r="E76" s="29">
        <f>SUM(' بيان تنفيد مصاريف التجهيز '!I76)</f>
        <v>0</v>
      </c>
      <c r="F76" s="29">
        <f t="shared" si="16"/>
        <v>0</v>
      </c>
      <c r="G76" s="29">
        <f>SUM(' بيان تنفيد مصاريف التجهيز '!K76)</f>
        <v>0</v>
      </c>
      <c r="H76" s="29">
        <f t="shared" si="17"/>
        <v>0</v>
      </c>
    </row>
    <row r="77" spans="1:8" s="1" customFormat="1" ht="24" customHeight="1">
      <c r="A77" s="175" t="s">
        <v>824</v>
      </c>
      <c r="B77" s="176" t="s">
        <v>1158</v>
      </c>
      <c r="C77" s="29">
        <f>SUM(' بيان تنفيد مصاريف التجهيز '!G77)</f>
        <v>2788719.7199999997</v>
      </c>
      <c r="D77" s="29">
        <f>SUM(' بيان تنفيد مصاريف التجهيز '!H77)</f>
        <v>1261528.38</v>
      </c>
      <c r="E77" s="29">
        <f>SUM(' بيان تنفيد مصاريف التجهيز '!I77)</f>
        <v>840489.84</v>
      </c>
      <c r="F77" s="29">
        <f t="shared" si="16"/>
        <v>1948229.88</v>
      </c>
      <c r="G77" s="29">
        <f>SUM(' بيان تنفيد مصاريف التجهيز '!K77)</f>
        <v>200000</v>
      </c>
      <c r="H77" s="29">
        <f t="shared" si="17"/>
        <v>1748229.88</v>
      </c>
    </row>
    <row r="78" spans="1:8" s="1" customFormat="1" ht="12" customHeight="1">
      <c r="A78" s="515" t="s">
        <v>121</v>
      </c>
      <c r="B78" s="518" t="s">
        <v>109</v>
      </c>
      <c r="C78" s="513" t="s">
        <v>122</v>
      </c>
      <c r="D78" s="515" t="s">
        <v>1173</v>
      </c>
      <c r="E78" s="511" t="s">
        <v>340</v>
      </c>
      <c r="F78" s="513" t="s">
        <v>1174</v>
      </c>
      <c r="G78" s="511" t="s">
        <v>123</v>
      </c>
      <c r="H78" s="513" t="s">
        <v>1175</v>
      </c>
    </row>
    <row r="79" spans="1:8" s="1" customFormat="1" ht="12" customHeight="1">
      <c r="A79" s="516"/>
      <c r="B79" s="519"/>
      <c r="C79" s="514"/>
      <c r="D79" s="516"/>
      <c r="E79" s="512"/>
      <c r="F79" s="514"/>
      <c r="G79" s="512"/>
      <c r="H79" s="514"/>
    </row>
    <row r="80" spans="1:8" s="1" customFormat="1" ht="20.25" customHeight="1">
      <c r="A80" s="175" t="s">
        <v>1107</v>
      </c>
      <c r="B80" s="176" t="s">
        <v>1159</v>
      </c>
      <c r="C80" s="29">
        <f>SUM(' بيان تنفيد مصاريف التجهيز '!G78)</f>
        <v>600000</v>
      </c>
      <c r="D80" s="29">
        <f>SUM(' بيان تنفيد مصاريف التجهيز '!H78)</f>
        <v>526608</v>
      </c>
      <c r="E80" s="29">
        <f>SUM(' بيان تنفيد مصاريف التجهيز '!I78)</f>
        <v>457447.3</v>
      </c>
      <c r="F80" s="29">
        <f t="shared" si="16"/>
        <v>142552.7</v>
      </c>
      <c r="G80" s="29">
        <f>SUM(' بيان تنفيد مصاريف التجهيز '!K78)</f>
        <v>73392</v>
      </c>
      <c r="H80" s="29">
        <f t="shared" si="17"/>
        <v>69160.70000000001</v>
      </c>
    </row>
    <row r="81" spans="1:8" s="1" customFormat="1" ht="20.25" customHeight="1">
      <c r="A81" s="175" t="s">
        <v>825</v>
      </c>
      <c r="B81" s="176" t="s">
        <v>826</v>
      </c>
      <c r="C81" s="29">
        <f>SUM(' بيان تنفيد مصاريف التجهيز '!G79)</f>
        <v>5239258.87</v>
      </c>
      <c r="D81" s="29">
        <f>SUM(' بيان تنفيد مصاريف التجهيز '!H79)</f>
        <v>33145.56</v>
      </c>
      <c r="E81" s="29">
        <f>SUM(' بيان تنفيد مصاريف التجهيز '!I79)</f>
        <v>33145.56</v>
      </c>
      <c r="F81" s="29">
        <f t="shared" si="16"/>
        <v>5206113.3100000005</v>
      </c>
      <c r="G81" s="29">
        <f>SUM(' بيان تنفيد مصاريف التجهيز '!K79)</f>
        <v>0</v>
      </c>
      <c r="H81" s="29">
        <f t="shared" si="17"/>
        <v>5206113.3100000005</v>
      </c>
    </row>
    <row r="82" spans="1:8" s="1" customFormat="1" ht="20.25" customHeight="1">
      <c r="A82" s="175" t="s">
        <v>1092</v>
      </c>
      <c r="B82" s="178" t="s">
        <v>1160</v>
      </c>
      <c r="C82" s="29">
        <f>SUM(' بيان تنفيد مصاريف التجهيز '!G80)</f>
        <v>335000</v>
      </c>
      <c r="D82" s="29">
        <f>SUM(' بيان تنفيد مصاريف التجهيز '!H80)</f>
        <v>0</v>
      </c>
      <c r="E82" s="29">
        <f>SUM(' بيان تنفيد مصاريف التجهيز '!I80)</f>
        <v>0</v>
      </c>
      <c r="F82" s="29">
        <f t="shared" si="16"/>
        <v>335000</v>
      </c>
      <c r="G82" s="29">
        <f>SUM(' بيان تنفيد مصاريف التجهيز '!K80)</f>
        <v>135000</v>
      </c>
      <c r="H82" s="29">
        <f t="shared" si="17"/>
        <v>200000</v>
      </c>
    </row>
    <row r="83" spans="1:8" s="1" customFormat="1" ht="20.25" customHeight="1">
      <c r="A83" s="175" t="s">
        <v>827</v>
      </c>
      <c r="B83" s="176" t="s">
        <v>1161</v>
      </c>
      <c r="C83" s="29">
        <f>SUM(' بيان تنفيد مصاريف التجهيز '!G81)</f>
        <v>135737.36</v>
      </c>
      <c r="D83" s="29">
        <f>SUM(' بيان تنفيد مصاريف التجهيز '!H81)</f>
        <v>135296.68</v>
      </c>
      <c r="E83" s="29">
        <f>SUM(' بيان تنفيد مصاريف التجهيز '!I81)</f>
        <v>0</v>
      </c>
      <c r="F83" s="29">
        <f t="shared" si="16"/>
        <v>135737.36</v>
      </c>
      <c r="G83" s="29">
        <f>SUM(' بيان تنفيد مصاريف التجهيز '!K81)</f>
        <v>440.68</v>
      </c>
      <c r="H83" s="29">
        <f t="shared" si="17"/>
        <v>135296.68</v>
      </c>
    </row>
    <row r="84" spans="1:8" s="332" customFormat="1" ht="17.25" customHeight="1">
      <c r="A84" s="517" t="s">
        <v>817</v>
      </c>
      <c r="B84" s="517"/>
      <c r="C84" s="333">
        <f aca="true" t="shared" si="18" ref="C84:H84">SUM(C75:C83)</f>
        <v>9698715.95</v>
      </c>
      <c r="D84" s="333">
        <f t="shared" si="18"/>
        <v>1956578.6199999999</v>
      </c>
      <c r="E84" s="333">
        <f t="shared" si="18"/>
        <v>1331082.7</v>
      </c>
      <c r="F84" s="333">
        <f t="shared" si="18"/>
        <v>8367633.250000001</v>
      </c>
      <c r="G84" s="333">
        <f t="shared" si="18"/>
        <v>808832.68</v>
      </c>
      <c r="H84" s="333">
        <f t="shared" si="18"/>
        <v>7558800.57</v>
      </c>
    </row>
    <row r="85" spans="1:8" s="332" customFormat="1" ht="18.75">
      <c r="A85" s="520" t="s">
        <v>88</v>
      </c>
      <c r="B85" s="521"/>
      <c r="C85" s="331">
        <f aca="true" t="shared" si="19" ref="C85:H85">C74+C84</f>
        <v>16109899.759999998</v>
      </c>
      <c r="D85" s="331">
        <f t="shared" si="19"/>
        <v>5329058.26</v>
      </c>
      <c r="E85" s="331">
        <f t="shared" si="19"/>
        <v>1893019.7</v>
      </c>
      <c r="F85" s="331">
        <f t="shared" si="19"/>
        <v>14216880.06</v>
      </c>
      <c r="G85" s="331">
        <f t="shared" si="19"/>
        <v>1908832.6800000002</v>
      </c>
      <c r="H85" s="331">
        <f t="shared" si="19"/>
        <v>12308047.379999999</v>
      </c>
    </row>
    <row r="86" spans="1:8" s="1" customFormat="1" ht="20.25" customHeight="1">
      <c r="A86" s="175" t="s">
        <v>828</v>
      </c>
      <c r="B86" s="176" t="s">
        <v>829</v>
      </c>
      <c r="C86" s="29">
        <f>SUM(' بيان تنفيد مصاريف التجهيز '!G86)</f>
        <v>0</v>
      </c>
      <c r="D86" s="29">
        <f>SUM(' بيان تنفيد مصاريف التجهيز '!H86)</f>
        <v>0</v>
      </c>
      <c r="E86" s="29">
        <f>SUM(' بيان تنفيد مصاريف التجهيز '!I86)</f>
        <v>0</v>
      </c>
      <c r="F86" s="29">
        <f>C86-E86</f>
        <v>0</v>
      </c>
      <c r="G86" s="29">
        <v>0</v>
      </c>
      <c r="H86" s="29">
        <f>F86-G86</f>
        <v>0</v>
      </c>
    </row>
    <row r="87" spans="1:8" s="332" customFormat="1" ht="17.25" customHeight="1">
      <c r="A87" s="517" t="s">
        <v>817</v>
      </c>
      <c r="B87" s="517"/>
      <c r="C87" s="333">
        <f aca="true" t="shared" si="20" ref="C87:H87">C86</f>
        <v>0</v>
      </c>
      <c r="D87" s="333">
        <f t="shared" si="20"/>
        <v>0</v>
      </c>
      <c r="E87" s="333">
        <f t="shared" si="20"/>
        <v>0</v>
      </c>
      <c r="F87" s="333">
        <f t="shared" si="20"/>
        <v>0</v>
      </c>
      <c r="G87" s="333">
        <f t="shared" si="20"/>
        <v>0</v>
      </c>
      <c r="H87" s="333">
        <f t="shared" si="20"/>
        <v>0</v>
      </c>
    </row>
    <row r="88" spans="1:8" s="1" customFormat="1" ht="20.25" customHeight="1">
      <c r="A88" s="175" t="s">
        <v>830</v>
      </c>
      <c r="B88" s="176" t="s">
        <v>831</v>
      </c>
      <c r="C88" s="29">
        <f>SUM(' بيان تنفيد مصاريف التجهيز '!G88)</f>
        <v>877074.14</v>
      </c>
      <c r="D88" s="29">
        <f>SUM(' بيان تنفيد مصاريف التجهيز '!H88)</f>
        <v>877074.14</v>
      </c>
      <c r="E88" s="29">
        <f>SUM(' بيان تنفيد مصاريف التجهيز '!I88)</f>
        <v>0</v>
      </c>
      <c r="F88" s="29">
        <f>C88-E88</f>
        <v>877074.14</v>
      </c>
      <c r="G88" s="29">
        <v>0</v>
      </c>
      <c r="H88" s="29">
        <f>F88-G88</f>
        <v>877074.14</v>
      </c>
    </row>
    <row r="89" spans="1:8" s="332" customFormat="1" ht="17.25" customHeight="1">
      <c r="A89" s="517" t="s">
        <v>818</v>
      </c>
      <c r="B89" s="517"/>
      <c r="C89" s="333">
        <f aca="true" t="shared" si="21" ref="C89:H89">C88</f>
        <v>877074.14</v>
      </c>
      <c r="D89" s="333">
        <f t="shared" si="21"/>
        <v>877074.14</v>
      </c>
      <c r="E89" s="333">
        <f t="shared" si="21"/>
        <v>0</v>
      </c>
      <c r="F89" s="333">
        <f t="shared" si="21"/>
        <v>877074.14</v>
      </c>
      <c r="G89" s="333">
        <f t="shared" si="21"/>
        <v>0</v>
      </c>
      <c r="H89" s="333">
        <f t="shared" si="21"/>
        <v>877074.14</v>
      </c>
    </row>
    <row r="90" spans="1:8" s="332" customFormat="1" ht="18.75">
      <c r="A90" s="520" t="s">
        <v>89</v>
      </c>
      <c r="B90" s="521"/>
      <c r="C90" s="331">
        <f aca="true" t="shared" si="22" ref="C90:H90">C87+C89</f>
        <v>877074.14</v>
      </c>
      <c r="D90" s="331">
        <f t="shared" si="22"/>
        <v>877074.14</v>
      </c>
      <c r="E90" s="331">
        <f t="shared" si="22"/>
        <v>0</v>
      </c>
      <c r="F90" s="331">
        <f t="shared" si="22"/>
        <v>877074.14</v>
      </c>
      <c r="G90" s="331">
        <f t="shared" si="22"/>
        <v>0</v>
      </c>
      <c r="H90" s="331">
        <f t="shared" si="22"/>
        <v>877074.14</v>
      </c>
    </row>
    <row r="91" spans="1:8" s="1" customFormat="1" ht="20.25" customHeight="1">
      <c r="A91" s="175" t="s">
        <v>1095</v>
      </c>
      <c r="B91" s="176" t="s">
        <v>1096</v>
      </c>
      <c r="C91" s="29">
        <f>SUM(' بيان تنفيد مصاريف التجهيز '!G92)</f>
        <v>0</v>
      </c>
      <c r="D91" s="29">
        <f>SUM(' بيان تنفيد مصاريف التجهيز '!H92)</f>
        <v>0</v>
      </c>
      <c r="E91" s="29">
        <f>SUM(' بيان تنفيد مصاريف التجهيز '!I92)</f>
        <v>0</v>
      </c>
      <c r="F91" s="29">
        <f>C91-E91</f>
        <v>0</v>
      </c>
      <c r="G91" s="29">
        <v>0</v>
      </c>
      <c r="H91" s="29">
        <f>F91-G91</f>
        <v>0</v>
      </c>
    </row>
    <row r="92" spans="1:8" s="1" customFormat="1" ht="34.5" customHeight="1">
      <c r="A92" s="175" t="s">
        <v>832</v>
      </c>
      <c r="B92" s="176" t="s">
        <v>833</v>
      </c>
      <c r="C92" s="29">
        <f>SUM(' بيان تنفيد مصاريف التجهيز '!G93)</f>
        <v>2000000</v>
      </c>
      <c r="D92" s="29">
        <f>SUM(' بيان تنفيد مصاريف التجهيز '!H93)</f>
        <v>7000000</v>
      </c>
      <c r="E92" s="29">
        <f>SUM(' بيان تنفيد مصاريف التجهيز '!I93)</f>
        <v>2000000</v>
      </c>
      <c r="F92" s="29">
        <f>C92-E92</f>
        <v>0</v>
      </c>
      <c r="G92" s="29">
        <v>0</v>
      </c>
      <c r="H92" s="29">
        <f>F92-G92</f>
        <v>0</v>
      </c>
    </row>
    <row r="93" spans="1:8" s="1" customFormat="1" ht="20.25" customHeight="1">
      <c r="A93" s="175" t="s">
        <v>834</v>
      </c>
      <c r="B93" s="176" t="s">
        <v>107</v>
      </c>
      <c r="C93" s="29">
        <f>SUM(' بيان تنفيد مصاريف التجهيز '!G94)</f>
        <v>350000</v>
      </c>
      <c r="D93" s="29">
        <f>SUM(' بيان تنفيد مصاريف التجهيز '!H94)</f>
        <v>350000</v>
      </c>
      <c r="E93" s="29">
        <f>SUM(' بيان تنفيد مصاريف التجهيز '!I94)</f>
        <v>350000</v>
      </c>
      <c r="F93" s="29">
        <f>C93-E93</f>
        <v>0</v>
      </c>
      <c r="G93" s="29">
        <v>0</v>
      </c>
      <c r="H93" s="29">
        <f>F93-G93</f>
        <v>0</v>
      </c>
    </row>
    <row r="94" spans="1:8" s="1" customFormat="1" ht="20.25" customHeight="1">
      <c r="A94" s="175" t="s">
        <v>835</v>
      </c>
      <c r="B94" s="176" t="s">
        <v>836</v>
      </c>
      <c r="C94" s="29">
        <f>SUM(' بيان تنفيد مصاريف التجهيز '!G95)</f>
        <v>0</v>
      </c>
      <c r="D94" s="29">
        <f>SUM(' بيان تنفيد مصاريف التجهيز '!H95)</f>
        <v>0</v>
      </c>
      <c r="E94" s="29">
        <f>SUM(' بيان تنفيد مصاريف التجهيز '!I95)</f>
        <v>0</v>
      </c>
      <c r="F94" s="29">
        <f>C94-E94</f>
        <v>0</v>
      </c>
      <c r="G94" s="29">
        <v>0</v>
      </c>
      <c r="H94" s="29">
        <f>F94-G94</f>
        <v>0</v>
      </c>
    </row>
    <row r="95" spans="1:8" s="1" customFormat="1" ht="20.25" customHeight="1">
      <c r="A95" s="175" t="s">
        <v>845</v>
      </c>
      <c r="B95" s="176" t="s">
        <v>839</v>
      </c>
      <c r="C95" s="29">
        <f>SUM(' بيان تنفيد مصاريف التجهيز '!G96)</f>
        <v>300000</v>
      </c>
      <c r="D95" s="29">
        <f>SUM(' بيان تنفيد مصاريف التجهيز '!H96)</f>
        <v>300000</v>
      </c>
      <c r="E95" s="29">
        <f>SUM(' بيان تنفيد مصاريف التجهيز '!I96)</f>
        <v>300000</v>
      </c>
      <c r="F95" s="29">
        <f>C95-E95</f>
        <v>0</v>
      </c>
      <c r="G95" s="29">
        <v>0</v>
      </c>
      <c r="H95" s="29">
        <f>F95-G95</f>
        <v>0</v>
      </c>
    </row>
    <row r="96" spans="1:8" s="332" customFormat="1" ht="17.25" customHeight="1">
      <c r="A96" s="517" t="s">
        <v>818</v>
      </c>
      <c r="B96" s="517"/>
      <c r="C96" s="333">
        <f aca="true" t="shared" si="23" ref="C96:H96">SUM(C91:C95)</f>
        <v>2650000</v>
      </c>
      <c r="D96" s="333">
        <f t="shared" si="23"/>
        <v>7650000</v>
      </c>
      <c r="E96" s="333">
        <f t="shared" si="23"/>
        <v>2650000</v>
      </c>
      <c r="F96" s="333">
        <f t="shared" si="23"/>
        <v>0</v>
      </c>
      <c r="G96" s="333">
        <f t="shared" si="23"/>
        <v>0</v>
      </c>
      <c r="H96" s="333">
        <f t="shared" si="23"/>
        <v>0</v>
      </c>
    </row>
    <row r="97" spans="1:8" s="332" customFormat="1" ht="18.75">
      <c r="A97" s="520" t="s">
        <v>90</v>
      </c>
      <c r="B97" s="521"/>
      <c r="C97" s="331">
        <f>C96</f>
        <v>2650000</v>
      </c>
      <c r="D97" s="331">
        <f>D96</f>
        <v>7650000</v>
      </c>
      <c r="E97" s="331">
        <f>E96</f>
        <v>2650000</v>
      </c>
      <c r="F97" s="331">
        <f>F96</f>
        <v>0</v>
      </c>
      <c r="G97" s="331">
        <f>G96</f>
        <v>0</v>
      </c>
      <c r="H97" s="331">
        <f>H96</f>
        <v>0</v>
      </c>
    </row>
    <row r="98" spans="1:8" s="1" customFormat="1" ht="18" customHeight="1">
      <c r="A98" s="173" t="s">
        <v>837</v>
      </c>
      <c r="B98" s="330" t="s">
        <v>838</v>
      </c>
      <c r="C98" s="29">
        <f>SUM(' بيان تنفيد مصاريف التجهيز '!G99)</f>
        <v>2381185.7</v>
      </c>
      <c r="D98" s="29">
        <f>SUM(' بيان تنفيد مصاريف التجهيز '!H99)</f>
        <v>2381185.7</v>
      </c>
      <c r="E98" s="29">
        <f>SUM(' بيان تنفيد مصاريف التجهيز '!I99)</f>
        <v>2381185.7</v>
      </c>
      <c r="F98" s="29">
        <f>C98-E98</f>
        <v>0</v>
      </c>
      <c r="G98" s="29">
        <v>0</v>
      </c>
      <c r="H98" s="29">
        <f>F98-G98</f>
        <v>0</v>
      </c>
    </row>
    <row r="99" spans="1:8" s="332" customFormat="1" ht="17.25" customHeight="1">
      <c r="A99" s="517" t="s">
        <v>816</v>
      </c>
      <c r="B99" s="517"/>
      <c r="C99" s="333">
        <f aca="true" t="shared" si="24" ref="C99:H99">SUM(C98)</f>
        <v>2381185.7</v>
      </c>
      <c r="D99" s="333">
        <f t="shared" si="24"/>
        <v>2381185.7</v>
      </c>
      <c r="E99" s="333">
        <f t="shared" si="24"/>
        <v>2381185.7</v>
      </c>
      <c r="F99" s="333">
        <f t="shared" si="24"/>
        <v>0</v>
      </c>
      <c r="G99" s="333">
        <f t="shared" si="24"/>
        <v>0</v>
      </c>
      <c r="H99" s="333">
        <f t="shared" si="24"/>
        <v>0</v>
      </c>
    </row>
    <row r="100" spans="1:8" s="332" customFormat="1" ht="18.75">
      <c r="A100" s="520" t="s">
        <v>91</v>
      </c>
      <c r="B100" s="521"/>
      <c r="C100" s="331">
        <f aca="true" t="shared" si="25" ref="C100:H100">C99</f>
        <v>2381185.7</v>
      </c>
      <c r="D100" s="331">
        <f t="shared" si="25"/>
        <v>2381185.7</v>
      </c>
      <c r="E100" s="331">
        <f t="shared" si="25"/>
        <v>2381185.7</v>
      </c>
      <c r="F100" s="331">
        <f t="shared" si="25"/>
        <v>0</v>
      </c>
      <c r="G100" s="331">
        <f t="shared" si="25"/>
        <v>0</v>
      </c>
      <c r="H100" s="331">
        <f t="shared" si="25"/>
        <v>0</v>
      </c>
    </row>
    <row r="101" spans="1:12" s="1" customFormat="1" ht="26.25" customHeight="1">
      <c r="A101" s="536" t="s">
        <v>92</v>
      </c>
      <c r="B101" s="536"/>
      <c r="C101" s="334">
        <f aca="true" t="shared" si="26" ref="C101:H101">C49+C69+C85+C90+C97+C100</f>
        <v>99928415.87</v>
      </c>
      <c r="D101" s="334">
        <f t="shared" si="26"/>
        <v>61951115.33</v>
      </c>
      <c r="E101" s="334">
        <f t="shared" si="26"/>
        <v>28060186.59</v>
      </c>
      <c r="F101" s="334">
        <f t="shared" si="26"/>
        <v>71868229.27999999</v>
      </c>
      <c r="G101" s="334">
        <f t="shared" si="26"/>
        <v>8277741.800000001</v>
      </c>
      <c r="H101" s="334">
        <f t="shared" si="26"/>
        <v>63590487.47999999</v>
      </c>
      <c r="J101" s="180"/>
      <c r="L101" s="261"/>
    </row>
    <row r="102" spans="1:8" s="1" customFormat="1" ht="15">
      <c r="A102" s="37"/>
      <c r="B102" s="25"/>
      <c r="C102" s="37"/>
      <c r="D102" s="25"/>
      <c r="E102" s="25"/>
      <c r="F102" s="25"/>
      <c r="G102" s="25"/>
      <c r="H102" s="25"/>
    </row>
    <row r="103" spans="1:7" s="1" customFormat="1" ht="15">
      <c r="A103" s="37"/>
      <c r="B103" s="37"/>
      <c r="C103" s="37"/>
      <c r="D103" s="37"/>
      <c r="E103" s="37"/>
      <c r="F103" s="37"/>
      <c r="G103" s="335"/>
    </row>
    <row r="104" spans="1:8" s="24" customFormat="1" ht="24.75" customHeight="1">
      <c r="A104" s="535" t="s">
        <v>100</v>
      </c>
      <c r="B104" s="535"/>
      <c r="C104" s="151"/>
      <c r="D104" s="151"/>
      <c r="E104" s="151"/>
      <c r="F104" s="532" t="s">
        <v>100</v>
      </c>
      <c r="G104" s="532"/>
      <c r="H104" s="532"/>
    </row>
    <row r="105" spans="1:8" s="1" customFormat="1" ht="18.75">
      <c r="A105" s="534" t="s">
        <v>101</v>
      </c>
      <c r="B105" s="534"/>
      <c r="C105" s="142"/>
      <c r="D105" s="142"/>
      <c r="E105" s="142"/>
      <c r="F105" s="533" t="s">
        <v>120</v>
      </c>
      <c r="G105" s="533"/>
      <c r="H105" s="533"/>
    </row>
    <row r="107" ht="15">
      <c r="D107" s="323"/>
    </row>
    <row r="111" ht="15">
      <c r="B111" s="39"/>
    </row>
  </sheetData>
  <sheetProtection/>
  <mergeCells count="52">
    <mergeCell ref="A90:B90"/>
    <mergeCell ref="A96:B96"/>
    <mergeCell ref="A97:B97"/>
    <mergeCell ref="A99:B99"/>
    <mergeCell ref="A101:B101"/>
    <mergeCell ref="A100:B100"/>
    <mergeCell ref="F104:H104"/>
    <mergeCell ref="F105:H105"/>
    <mergeCell ref="A89:B89"/>
    <mergeCell ref="A105:B105"/>
    <mergeCell ref="H13:H14"/>
    <mergeCell ref="H41:H42"/>
    <mergeCell ref="A104:B104"/>
    <mergeCell ref="A85:B85"/>
    <mergeCell ref="A87:B87"/>
    <mergeCell ref="A84:B84"/>
    <mergeCell ref="A53:B53"/>
    <mergeCell ref="A58:B58"/>
    <mergeCell ref="A60:B60"/>
    <mergeCell ref="A68:B68"/>
    <mergeCell ref="A69:B69"/>
    <mergeCell ref="A65:B65"/>
    <mergeCell ref="E13:E14"/>
    <mergeCell ref="B9:G10"/>
    <mergeCell ref="B11:G11"/>
    <mergeCell ref="F13:F14"/>
    <mergeCell ref="G13:G14"/>
    <mergeCell ref="A29:B29"/>
    <mergeCell ref="A13:A14"/>
    <mergeCell ref="B13:B14"/>
    <mergeCell ref="C13:C14"/>
    <mergeCell ref="D13:D14"/>
    <mergeCell ref="H78:H79"/>
    <mergeCell ref="A78:A79"/>
    <mergeCell ref="B78:B79"/>
    <mergeCell ref="C78:C79"/>
    <mergeCell ref="D78:D79"/>
    <mergeCell ref="A36:B36"/>
    <mergeCell ref="A39:B39"/>
    <mergeCell ref="A49:B49"/>
    <mergeCell ref="F41:F42"/>
    <mergeCell ref="A41:A42"/>
    <mergeCell ref="E78:E79"/>
    <mergeCell ref="F78:F79"/>
    <mergeCell ref="G78:G79"/>
    <mergeCell ref="D41:D42"/>
    <mergeCell ref="E41:E42"/>
    <mergeCell ref="A74:B74"/>
    <mergeCell ref="C41:C42"/>
    <mergeCell ref="B41:B42"/>
    <mergeCell ref="A48:B48"/>
    <mergeCell ref="G41:G42"/>
  </mergeCells>
  <printOptions/>
  <pageMargins left="0.16" right="0.16" top="0.22" bottom="0.16" header="0.22" footer="0.1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2021-05-27T12:00:29Z</cp:lastPrinted>
  <dcterms:created xsi:type="dcterms:W3CDTF">2018-01-30T15:04:26Z</dcterms:created>
  <dcterms:modified xsi:type="dcterms:W3CDTF">2022-02-09T11:19:53Z</dcterms:modified>
  <cp:category/>
  <cp:version/>
  <cp:contentType/>
  <cp:contentStatus/>
</cp:coreProperties>
</file>